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ga\Desktop\электронное жкх\новое 2026\"/>
    </mc:Choice>
  </mc:AlternateContent>
  <bookViews>
    <workbookView xWindow="0" yWindow="0" windowWidth="25600" windowHeight="10900"/>
  </bookViews>
  <sheets>
    <sheet name="Расчет цены" sheetId="1" r:id="rId1"/>
  </sheets>
  <definedNames>
    <definedName name="_xlnm._FilterDatabase" localSheetId="0" hidden="1">'Расчет цены'!$E$5:$G$9</definedName>
    <definedName name="_xlnm.Print_Area" localSheetId="0">'Расчет цены'!$A$2:$N$13</definedName>
  </definedNames>
  <calcPr calcId="152511"/>
</workbook>
</file>

<file path=xl/calcChain.xml><?xml version="1.0" encoding="utf-8"?>
<calcChain xmlns="http://schemas.openxmlformats.org/spreadsheetml/2006/main">
  <c r="K8" i="1" l="1"/>
  <c r="J9" i="1" s="1"/>
  <c r="H8" i="1"/>
  <c r="I8" i="1" s="1"/>
  <c r="J8" i="1" s="1"/>
  <c r="L8" i="1" l="1"/>
  <c r="M8" i="1" s="1"/>
  <c r="N8" i="1" s="1"/>
</calcChain>
</file>

<file path=xl/sharedStrings.xml><?xml version="1.0" encoding="utf-8"?>
<sst xmlns="http://schemas.openxmlformats.org/spreadsheetml/2006/main" count="27" uniqueCount="27">
  <si>
    <t xml:space="preserve">                                                             Обоснование начальной (максимальной) цены контракта  Н(М)ЦК на оказание услуг по сопровождению и обновлению государственной информационной системы Ставропольского края «Электронное ЖКХ» способом настройки и адаптации программ для ЭВМ для обеспечения нужд Ставропольского края     </t>
  </si>
  <si>
    <t>№</t>
  </si>
  <si>
    <t>Наименование</t>
  </si>
  <si>
    <t>Ед. изм</t>
  </si>
  <si>
    <t>Кол-во</t>
  </si>
  <si>
    <t>Реквизиты документов, на основании которых произведен расчет Н(М) ЦК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</si>
  <si>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</si>
  <si>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</t>
  </si>
  <si>
    <t>Коммерческое предложение № 1      вх.18055 от 07.09.2026 г.</t>
  </si>
  <si>
    <t>Коммерческое предложение № 2      вх.18054 от 07.09.2026 г.</t>
  </si>
  <si>
    <t>Коммерческое предложение № 3      вх.18053 от 07.09.2026 г.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</si>
  <si>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</si>
  <si>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</si>
  <si>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rFont val="Times New Roman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</si>
  <si>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</si>
  <si>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Цена за единицу измерения (руб.)</t>
  </si>
  <si>
    <t>Цена за единицу измерения  с округлением  (руб.)</t>
  </si>
  <si>
    <t>Н(М)ЦК, контракта с учетом округления цены за единицу (руб.)</t>
  </si>
  <si>
    <t xml:space="preserve">Оказание услуг по сопровождению и обновлению государственной информационной системы Ставропольского края «Электронное ЖКХ» способом настройки и адаптации программ для ЭВМ для обеспечения нужд Ставропольского края </t>
  </si>
  <si>
    <t>усл. ед.</t>
  </si>
  <si>
    <t>Н(М)ЦК контракта составляет:</t>
  </si>
  <si>
    <t xml:space="preserve">   </t>
  </si>
  <si>
    <t>рублей</t>
  </si>
  <si>
    <t xml:space="preserve">                                                                                                             </t>
  </si>
  <si>
    <t>Расчет Н(М)ЦК произвел начальник отдела                                                                                                                                           Ю.В.Стативкина</t>
  </si>
  <si>
    <t xml:space="preserve">Обоснование НМЦК методом сопоставимых рыночных цен (анализа рынка), являющимся приоритетным для определения и обоснования Н(М)ЦК
Начальная (максимальная) цена контракта сформирована в соответствии с Методическими рекомендациями по применению методов определения начальной (максимальной) цены контракта, цены контракта, заключаемого с единственными поставщиком (подрядчиком, исполнителем), утвержденными приказом Минэкономразвития России от 02.10.2013 № 567.
            В целях получения ценовой информации в отношении товара (работы, услуги)  для определения начальной (максимальной) цены контракта заказчиком осуществлен анализ общедоступной ценовой информации (реклама, каталоги  и другие предложения, обращенные к неопределенному кругу лиц, данные государственной статистической отчетности о ценах на товары (работы и услуги). Поиск ценовой информации результатов не дал. Заказчиком направлены запросы о предоставлении ценовой информации 9 поставщикам (подрядчикам, исполнителям) , обладающим опытом поставок (работ, услуг) , информация о которых имеется в свободном доступе, и получены ответы от трех поставщиков (подрядчиков, исполнителей) с ценовой информацией, на основании которых осуществлен расчет начальной (максимальной) цены контракта.        
</t>
  </si>
  <si>
    <t>Приложение №2 к извещению об осуществлению закупки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</si>
</sst>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000"/>
    <numFmt numFmtId="165" formatCode="0.0000"/>
  </numFmts>
  <fonts count="10" x14ac:knownFonts="1">
    <font>
      <sz val="11"/>
      <color theme="1"/>
      <name val="Calibri"/>
      <scheme val="minor"/>
    </font>
    <font>
      <sz val="10"/>
      <name val="Times New Roman"/>
    </font>
    <font>
      <b/>
      <sz val="12"/>
      <name val="Times New Roman"/>
    </font>
    <font>
      <sz val="12"/>
      <name val="Times New Roman"/>
    </font>
    <font>
      <sz val="13"/>
      <name val="Times New Roman"/>
    </font>
    <font>
      <sz val="11"/>
      <name val="Times New Roman"/>
    </font>
    <font>
      <b/>
      <sz val="9"/>
      <name val="Times New Roman"/>
    </font>
    <font>
      <b/>
      <sz val="10"/>
      <name val="Times New Roman"/>
    </font>
    <font>
      <sz val="13.5"/>
      <name val="Times New Roman"/>
    </font>
    <font>
      <i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2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3" fontId="3" fillId="0" borderId="2" xfId="0" applyNumberFormat="1" applyFont="1" applyBorder="1" applyAlignment="1">
      <alignment horizontal="center" vertical="center"/>
    </xf>
    <xf numFmtId="43" fontId="2" fillId="0" borderId="2" xfId="0" applyNumberFormat="1" applyFont="1" applyBorder="1" applyAlignment="1">
      <alignment horizontal="center" vertical="center" wrapText="1"/>
    </xf>
    <xf numFmtId="43" fontId="6" fillId="0" borderId="2" xfId="0" applyNumberFormat="1" applyFont="1" applyBorder="1" applyAlignment="1">
      <alignment horizontal="center" vertical="center" wrapText="1"/>
    </xf>
    <xf numFmtId="43" fontId="7" fillId="0" borderId="2" xfId="0" applyNumberFormat="1" applyFont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vertical="center"/>
    </xf>
    <xf numFmtId="4" fontId="3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vertical="center"/>
    </xf>
    <xf numFmtId="0" fontId="8" fillId="0" borderId="0" xfId="0" applyFont="1"/>
    <xf numFmtId="0" fontId="5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wrapText="1"/>
      <protection locked="0"/>
    </xf>
    <xf numFmtId="165" fontId="8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/>
    <xf numFmtId="0" fontId="3" fillId="0" borderId="0" xfId="0" applyFont="1" applyAlignment="1" applyProtection="1">
      <alignment wrapText="1"/>
      <protection locked="0"/>
    </xf>
    <xf numFmtId="165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left"/>
    </xf>
    <xf numFmtId="0" fontId="3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media4.sv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image" Target="../media/media1.svg"/><Relationship Id="rId1" Type="http://schemas.openxmlformats.org/officeDocument/2006/relationships/image" Target="../media/image1.png"/><Relationship Id="rId6" Type="http://schemas.openxmlformats.org/officeDocument/2006/relationships/image" Target="../media/media3.svg"/><Relationship Id="rId5" Type="http://schemas.openxmlformats.org/officeDocument/2006/relationships/image" Target="../media/image3.png"/><Relationship Id="rId4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954434</xdr:rowOff>
    </xdr:from>
    <xdr:to>
      <xdr:col>10</xdr:col>
      <xdr:colOff>18584</xdr:colOff>
      <xdr:row>4</xdr:row>
      <xdr:rowOff>1301501</xdr:rowOff>
    </xdr:to>
    <xdr:pic>
      <xdr:nvPicPr>
        <xdr:cNvPr id="148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="" xmlns:m="http://schemas.openxmlformats.org/officeDocument/2006/math" xmlns:w="http://schemas.openxmlformats.org/wordprocessingml/2006/main" xmlns:asvg="http://schemas.microsoft.com/office/drawing/2016/SVG/main" r:embed="rId2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8</xdr:col>
      <xdr:colOff>18557</xdr:colOff>
      <xdr:row>4</xdr:row>
      <xdr:rowOff>922883</xdr:rowOff>
    </xdr:from>
    <xdr:to>
      <xdr:col>8</xdr:col>
      <xdr:colOff>991334</xdr:colOff>
      <xdr:row>4</xdr:row>
      <xdr:rowOff>1364605</xdr:rowOff>
    </xdr:to>
    <xdr:pic>
      <xdr:nvPicPr>
        <xdr:cNvPr id="1489" name="Picture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="" xmlns:m="http://schemas.openxmlformats.org/officeDocument/2006/math" xmlns:w="http://schemas.openxmlformats.org/wordprocessingml/2006/main" xmlns:asvg="http://schemas.microsoft.com/office/drawing/2016/SVG/main" r:embed="rId4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18380</xdr:colOff>
      <xdr:row>4</xdr:row>
      <xdr:rowOff>1601241</xdr:rowOff>
    </xdr:from>
    <xdr:to>
      <xdr:col>10</xdr:col>
      <xdr:colOff>1439316</xdr:colOff>
      <xdr:row>4</xdr:row>
      <xdr:rowOff>1964084</xdr:rowOff>
    </xdr:to>
    <xdr:pic>
      <xdr:nvPicPr>
        <xdr:cNvPr id="1490" name="Picture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="" xmlns:m="http://schemas.openxmlformats.org/officeDocument/2006/math" xmlns:w="http://schemas.openxmlformats.org/wordprocessingml/2006/main" xmlns:asvg="http://schemas.microsoft.com/office/drawing/2016/SVG/main" r:embed="rId6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10</xdr:col>
      <xdr:colOff>254496</xdr:colOff>
      <xdr:row>4</xdr:row>
      <xdr:rowOff>1404043</xdr:rowOff>
    </xdr:from>
    <xdr:to>
      <xdr:col>10</xdr:col>
      <xdr:colOff>400124</xdr:colOff>
      <xdr:row>4</xdr:row>
      <xdr:rowOff>1632793</xdr:rowOff>
    </xdr:to>
    <xdr:pic>
      <xdr:nvPicPr>
        <xdr:cNvPr id="1491" name="Picture 6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="" xmlns:m="http://schemas.openxmlformats.org/officeDocument/2006/math" xmlns:w="http://schemas.openxmlformats.org/wordprocessingml/2006/main" xmlns:asvg="http://schemas.microsoft.com/office/drawing/2016/SVG/main" r:embed="rId8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4"/>
  <sheetViews>
    <sheetView tabSelected="1" view="pageBreakPreview" workbookViewId="0">
      <selection activeCell="L1" sqref="L1:N1"/>
    </sheetView>
  </sheetViews>
  <sheetFormatPr defaultRowHeight="12.75" customHeight="1" x14ac:dyDescent="0.35"/>
  <cols>
    <col min="1" max="1" width="4.26953125" style="1" customWidth="1"/>
    <col min="2" max="2" width="15.453125" style="1" customWidth="1"/>
    <col min="3" max="3" width="5.81640625" style="1" customWidth="1"/>
    <col min="4" max="4" width="6.81640625" style="1" customWidth="1"/>
    <col min="5" max="5" width="17.54296875" style="1" customWidth="1"/>
    <col min="6" max="6" width="17.81640625" style="1" customWidth="1"/>
    <col min="7" max="7" width="18.26953125" style="1" customWidth="1"/>
    <col min="8" max="8" width="18.81640625" style="1" customWidth="1"/>
    <col min="9" max="9" width="15.453125" style="1" customWidth="1"/>
    <col min="10" max="10" width="16.453125" style="1" customWidth="1"/>
    <col min="11" max="11" width="22.7265625" style="1" customWidth="1"/>
    <col min="12" max="12" width="14.54296875" style="1" customWidth="1"/>
    <col min="13" max="13" width="14.7265625" style="1" customWidth="1"/>
    <col min="14" max="14" width="21.6328125" style="1" customWidth="1"/>
    <col min="15" max="257" width="9.08984375" style="1" customWidth="1"/>
  </cols>
  <sheetData>
    <row r="1" spans="1:14" ht="38.5" customHeight="1" x14ac:dyDescent="0.35">
      <c r="L1" s="48" t="s">
        <v>26</v>
      </c>
      <c r="M1" s="48"/>
      <c r="N1" s="48"/>
    </row>
    <row r="2" spans="1:14" ht="44" customHeight="1" x14ac:dyDescent="0.3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30.5" customHeight="1" x14ac:dyDescent="0.35">
      <c r="A3" s="42" t="s">
        <v>25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39" customHeight="1" x14ac:dyDescent="0.35">
      <c r="A4" s="43" t="s">
        <v>1</v>
      </c>
      <c r="B4" s="2" t="s">
        <v>2</v>
      </c>
      <c r="C4" s="43" t="s">
        <v>3</v>
      </c>
      <c r="D4" s="43" t="s">
        <v>4</v>
      </c>
      <c r="E4" s="44" t="s">
        <v>5</v>
      </c>
      <c r="F4" s="45"/>
      <c r="G4" s="45"/>
      <c r="H4" s="46" t="s">
        <v>6</v>
      </c>
      <c r="I4" s="46"/>
      <c r="J4" s="46"/>
      <c r="K4" s="47" t="s">
        <v>7</v>
      </c>
      <c r="L4" s="47"/>
      <c r="M4" s="47"/>
      <c r="N4" s="47"/>
    </row>
    <row r="5" spans="1:14" ht="159" customHeight="1" x14ac:dyDescent="0.35">
      <c r="A5" s="43"/>
      <c r="B5" s="2"/>
      <c r="C5" s="43"/>
      <c r="D5" s="43"/>
      <c r="E5" s="4" t="s">
        <v>8</v>
      </c>
      <c r="F5" s="5" t="s">
        <v>9</v>
      </c>
      <c r="G5" s="6" t="s">
        <v>10</v>
      </c>
      <c r="H5" s="3" t="s">
        <v>11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  <c r="N5" s="3" t="s">
        <v>17</v>
      </c>
    </row>
    <row r="6" spans="1:14" s="7" customFormat="1" ht="15" customHeight="1" x14ac:dyDescent="0.35">
      <c r="A6" s="8"/>
      <c r="B6" s="9"/>
      <c r="C6" s="8"/>
      <c r="D6" s="8"/>
      <c r="E6" s="10"/>
      <c r="F6" s="10"/>
      <c r="G6" s="10"/>
      <c r="H6" s="11"/>
      <c r="I6" s="12"/>
      <c r="J6" s="12"/>
      <c r="K6" s="13"/>
      <c r="L6" s="14"/>
      <c r="M6" s="15"/>
      <c r="N6" s="15"/>
    </row>
    <row r="7" spans="1:14" s="7" customFormat="1" ht="15" customHeight="1" x14ac:dyDescent="0.35">
      <c r="A7" s="8"/>
      <c r="B7" s="9"/>
      <c r="C7" s="8"/>
      <c r="D7" s="8"/>
      <c r="E7" s="10"/>
      <c r="F7" s="10"/>
      <c r="G7" s="10"/>
      <c r="H7" s="11"/>
      <c r="I7" s="12"/>
      <c r="J7" s="12"/>
      <c r="K7" s="13"/>
      <c r="L7" s="14"/>
      <c r="M7" s="15"/>
      <c r="N7" s="15"/>
    </row>
    <row r="8" spans="1:14" s="7" customFormat="1" ht="270" customHeight="1" x14ac:dyDescent="0.35">
      <c r="A8" s="8">
        <v>1</v>
      </c>
      <c r="B8" s="9" t="s">
        <v>18</v>
      </c>
      <c r="C8" s="8" t="s">
        <v>19</v>
      </c>
      <c r="D8" s="8">
        <v>1</v>
      </c>
      <c r="E8" s="16">
        <v>3309775</v>
      </c>
      <c r="F8" s="16">
        <v>3699335</v>
      </c>
      <c r="G8" s="16">
        <v>2886570</v>
      </c>
      <c r="H8" s="16">
        <f>AVERAGE(E8:G8)</f>
        <v>3298560</v>
      </c>
      <c r="I8" s="17">
        <f>SQRT(((SUM((POWER(G8-H8,2)),(POWER(F8-H8,2)),(POWER(E8-H8,2)),(POWER(E8-H8,2)),)/(COLUMNS(E8:G8)-1))))</f>
        <v>406575.89277710504</v>
      </c>
      <c r="J8" s="12">
        <f>I8/H8*100</f>
        <v>12.325860156465399</v>
      </c>
      <c r="K8" s="18">
        <f>((D8/3)*(SUM(E8:G8)))</f>
        <v>3298560</v>
      </c>
      <c r="L8" s="19">
        <f>K8/D8</f>
        <v>3298560</v>
      </c>
      <c r="M8" s="20">
        <f>ROUND(L8,2)</f>
        <v>3298560</v>
      </c>
      <c r="N8" s="20">
        <f>M8*D8</f>
        <v>3298560</v>
      </c>
    </row>
    <row r="9" spans="1:14" s="21" customFormat="1" ht="24" customHeight="1" x14ac:dyDescent="0.35">
      <c r="A9" s="22"/>
      <c r="B9" s="23"/>
      <c r="C9" s="23"/>
      <c r="D9" s="23"/>
      <c r="E9" s="24"/>
      <c r="F9" s="23"/>
      <c r="G9" s="23" t="s">
        <v>20</v>
      </c>
      <c r="I9" s="21" t="s">
        <v>21</v>
      </c>
      <c r="J9" s="25">
        <f>K8</f>
        <v>3298560</v>
      </c>
      <c r="K9" s="23" t="s">
        <v>22</v>
      </c>
      <c r="L9" s="23"/>
      <c r="M9" s="23"/>
      <c r="N9" s="26"/>
    </row>
    <row r="10" spans="1:14" s="27" customFormat="1" ht="4" customHeight="1" x14ac:dyDescent="0.4">
      <c r="A10" s="27" t="s">
        <v>23</v>
      </c>
    </row>
    <row r="11" spans="1:14" s="28" customFormat="1" ht="17.5" x14ac:dyDescent="0.4">
      <c r="A11" s="27" t="s">
        <v>24</v>
      </c>
      <c r="B11" s="29"/>
      <c r="C11" s="29"/>
      <c r="D11" s="27"/>
      <c r="E11" s="30"/>
      <c r="F11" s="31"/>
      <c r="G11" s="32"/>
      <c r="H11" s="33"/>
      <c r="I11" s="33"/>
      <c r="J11" s="33"/>
      <c r="K11" s="33"/>
      <c r="L11" s="33"/>
      <c r="M11" s="33"/>
      <c r="N11" s="33"/>
    </row>
    <row r="12" spans="1:14" s="28" customFormat="1" ht="11.25" customHeight="1" x14ac:dyDescent="0.35">
      <c r="A12" s="34"/>
      <c r="B12" s="34"/>
      <c r="C12" s="34"/>
      <c r="D12" s="35"/>
      <c r="E12" s="36"/>
      <c r="F12" s="37"/>
      <c r="G12" s="38"/>
    </row>
    <row r="13" spans="1:14" ht="19.5" customHeight="1" x14ac:dyDescent="0.35">
      <c r="A13" s="39"/>
      <c r="B13" s="39"/>
      <c r="C13" s="35"/>
      <c r="D13" s="35"/>
      <c r="E13" s="35"/>
      <c r="F13" s="35"/>
      <c r="G13" s="35"/>
    </row>
    <row r="14" spans="1:14" s="28" customFormat="1" ht="15.5" x14ac:dyDescent="0.35">
      <c r="A14" s="40"/>
      <c r="B14" s="40"/>
      <c r="C14" s="40"/>
      <c r="D14" s="35"/>
      <c r="E14" s="36"/>
      <c r="F14" s="37"/>
      <c r="G14" s="38"/>
    </row>
  </sheetData>
  <mergeCells count="11">
    <mergeCell ref="L1:N1"/>
    <mergeCell ref="A13:B13"/>
    <mergeCell ref="A14:C14"/>
    <mergeCell ref="A2:N2"/>
    <mergeCell ref="A3:N3"/>
    <mergeCell ref="A4:A5"/>
    <mergeCell ref="C4:C5"/>
    <mergeCell ref="D4:D5"/>
    <mergeCell ref="E4:G4"/>
    <mergeCell ref="H4:J4"/>
    <mergeCell ref="K4:N4"/>
  </mergeCells>
  <pageMargins left="0.23622047244094491" right="0.23622047244094491" top="0.74803149606299213" bottom="0.74803149606299213" header="0.31496099999999999" footer="0.31496099999999999"/>
  <pageSetup paperSize="9" scale="64" fitToWidth="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Галина Попова</cp:lastModifiedBy>
  <cp:revision>9</cp:revision>
  <cp:lastPrinted>2026-10-02T11:28:37Z</cp:lastPrinted>
  <dcterms:created xsi:type="dcterms:W3CDTF">2014-01-15T18:15:00Z</dcterms:created>
  <dcterms:modified xsi:type="dcterms:W3CDTF">2026-10-12T08:17:05Z</dcterms:modified>
  <cp:version>983040</cp:version>
</cp:coreProperties>
</file>