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7115" tabRatio="842"/>
  </bookViews>
  <sheets>
    <sheet name="220250,00" sheetId="1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1" i="15" l="1"/>
  <c r="H11" i="15"/>
  <c r="J11" i="15" l="1"/>
  <c r="H8" i="15"/>
  <c r="K8" i="15" s="1"/>
  <c r="I8" i="15"/>
  <c r="H9" i="15"/>
  <c r="K9" i="15" s="1"/>
  <c r="I9" i="15"/>
  <c r="H10" i="15"/>
  <c r="I10" i="15"/>
  <c r="J8" i="15" l="1"/>
  <c r="K12" i="15"/>
  <c r="J9" i="15"/>
  <c r="J10" i="15"/>
</calcChain>
</file>

<file path=xl/sharedStrings.xml><?xml version="1.0" encoding="utf-8"?>
<sst xmlns="http://schemas.openxmlformats.org/spreadsheetml/2006/main" count="26" uniqueCount="24">
  <si>
    <t>Обоснование начальной (максимальной) цены контракта</t>
  </si>
  <si>
    <r>
      <t xml:space="preserve">Используемый метод определения НМЦК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</si>
  <si>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>№ п/п</t>
  </si>
  <si>
    <t>Объект закупки</t>
  </si>
  <si>
    <t>Ед. изм.</t>
  </si>
  <si>
    <t>Кол-во</t>
  </si>
  <si>
    <t xml:space="preserve">Средняя арифм. величина цены единицы продукции, руб.                                                                                                       </t>
  </si>
  <si>
    <t xml:space="preserve">Среднее квадратичное отклонение                                                            </t>
  </si>
  <si>
    <t xml:space="preserve">Коэффициент вариации (%)                                          </t>
  </si>
  <si>
    <t xml:space="preserve">НМЦК (руб.)                  </t>
  </si>
  <si>
    <t>ИТОГО</t>
  </si>
  <si>
    <t xml:space="preserve">Работник контрактной службы/контрактный управляющий:                                                                                                   </t>
  </si>
  <si>
    <t xml:space="preserve">(подпись/расшифровка подписи)                                                      </t>
  </si>
  <si>
    <t xml:space="preserve">________________/ ФИО /Лодочников В.В.                                   </t>
  </si>
  <si>
    <t xml:space="preserve">Цена единицы продукции, указанная в источнике №1, (руб.). </t>
  </si>
  <si>
    <t xml:space="preserve">Цена единицы продукции, указанная в источнике №3, (руб.). </t>
  </si>
  <si>
    <t xml:space="preserve">Цена единицы продукции, указанная в источнике №2, (руб.).
</t>
  </si>
  <si>
    <t>Предмет контракта: Разработка интерактивного программного обеспечения для мультимедийных экспозиций</t>
  </si>
  <si>
    <t>Программное обеспечение “Древние айны”</t>
  </si>
  <si>
    <t>Программное обеспечение “Курильский десант”</t>
  </si>
  <si>
    <t>Программное обеспечение “Современные геологические процессы. Флора и фауна островов"</t>
  </si>
  <si>
    <t>шт</t>
  </si>
  <si>
    <t>усл. Ед.</t>
  </si>
  <si>
    <t xml:space="preserve">Услуги по разработке интерактивного программного обеспечения для мультимедийных экспозиций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</si>
</sst>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vertical="top"/>
    </xf>
    <xf numFmtId="0" fontId="7" fillId="0" borderId="0" xfId="0" applyFont="1" applyBorder="1" applyAlignment="1"/>
    <xf numFmtId="2" fontId="4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0" fillId="0" borderId="0" xfId="0" applyNumberFormat="1"/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2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10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 shrinkToFit="1"/>
    </xf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6"/>
  <sheetViews>
    <sheetView tabSelected="1" workbookViewId="0">
      <selection activeCell="D14" sqref="D14"/>
    </sheetView>
  </sheetViews>
  <sheetFormatPr defaultRowHeight="15" x14ac:dyDescent="0.25"/>
  <cols>
    <col min="2" max="2" width="36.85546875" customWidth="1"/>
    <col min="3" max="3" width="41.28515625" customWidth="1"/>
    <col min="4" max="4" width="8.85546875" customWidth="1"/>
    <col min="5" max="5" width="14.28515625" customWidth="1"/>
    <col min="6" max="6" width="13" customWidth="1"/>
    <col min="7" max="7" width="12.85546875" customWidth="1"/>
    <col min="8" max="8" width="14.42578125" customWidth="1"/>
    <col min="9" max="9" width="13.28515625" customWidth="1"/>
    <col min="10" max="10" width="11.140625" customWidth="1"/>
    <col min="11" max="11" width="23.28515625" customWidth="1"/>
    <col min="12" max="12" width="16.28515625" customWidth="1"/>
    <col min="15" max="15" width="11.28515625" bestFit="1" customWidth="1"/>
  </cols>
  <sheetData>
    <row r="1" spans="1:15" ht="16.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5" ht="15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5" ht="16.5" x14ac:dyDescent="0.25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5" ht="15.75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5" ht="15.75" x14ac:dyDescent="0.25">
      <c r="A5" s="1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5" ht="15.75" x14ac:dyDescent="0.25">
      <c r="A6" s="4"/>
      <c r="B6" s="3"/>
      <c r="C6" s="5"/>
      <c r="D6" s="5"/>
      <c r="E6" s="5"/>
      <c r="F6" s="4"/>
      <c r="G6" s="4"/>
      <c r="H6" s="6"/>
      <c r="I6" s="6"/>
      <c r="J6" s="6"/>
      <c r="K6" s="6"/>
      <c r="L6" s="6"/>
    </row>
    <row r="7" spans="1:15" ht="92.25" customHeight="1" x14ac:dyDescent="0.25">
      <c r="A7" s="15" t="s">
        <v>2</v>
      </c>
      <c r="B7" s="15" t="s">
        <v>3</v>
      </c>
      <c r="C7" s="15" t="s">
        <v>4</v>
      </c>
      <c r="D7" s="15" t="s">
        <v>5</v>
      </c>
      <c r="E7" s="15" t="s">
        <v>14</v>
      </c>
      <c r="F7" s="15" t="s">
        <v>16</v>
      </c>
      <c r="G7" s="15" t="s">
        <v>15</v>
      </c>
      <c r="H7" s="15" t="s">
        <v>6</v>
      </c>
      <c r="I7" s="15" t="s">
        <v>7</v>
      </c>
      <c r="J7" s="15" t="s">
        <v>8</v>
      </c>
      <c r="K7" s="15" t="s">
        <v>9</v>
      </c>
    </row>
    <row r="8" spans="1:15" ht="38.25" x14ac:dyDescent="0.25">
      <c r="A8" s="15">
        <v>1</v>
      </c>
      <c r="B8" s="15" t="s">
        <v>18</v>
      </c>
      <c r="C8" s="15" t="s">
        <v>21</v>
      </c>
      <c r="D8" s="15">
        <v>1</v>
      </c>
      <c r="E8" s="15">
        <v>470000</v>
      </c>
      <c r="F8" s="21">
        <v>520000</v>
      </c>
      <c r="G8" s="21">
        <v>510000</v>
      </c>
      <c r="H8" s="22">
        <f t="shared" ref="H8:H9" si="0">ROUNDDOWN(AVERAGE(E8:G8),2)</f>
        <v>500000</v>
      </c>
      <c r="I8" s="17">
        <f t="shared" ref="I8:I9" si="1">_xlfn.STDEV.S(E8,F8,G8)</f>
        <v>26457.513110645905</v>
      </c>
      <c r="J8" s="18">
        <f t="shared" ref="J8:J9" si="2">I8/H8</f>
        <v>5.2915026221291808E-2</v>
      </c>
      <c r="K8" s="19">
        <f t="shared" ref="K8:K9" si="3">H8*D8</f>
        <v>500000</v>
      </c>
    </row>
    <row r="9" spans="1:15" ht="39.75" customHeight="1" x14ac:dyDescent="0.25">
      <c r="A9" s="15">
        <v>2</v>
      </c>
      <c r="B9" s="15" t="s">
        <v>19</v>
      </c>
      <c r="C9" s="15" t="s">
        <v>21</v>
      </c>
      <c r="D9" s="15">
        <v>1</v>
      </c>
      <c r="E9" s="15">
        <v>470000</v>
      </c>
      <c r="F9" s="21">
        <v>520000</v>
      </c>
      <c r="G9" s="21">
        <v>510000</v>
      </c>
      <c r="H9" s="22">
        <f t="shared" si="0"/>
        <v>500000</v>
      </c>
      <c r="I9" s="17">
        <f t="shared" si="1"/>
        <v>26457.513110645905</v>
      </c>
      <c r="J9" s="18">
        <f t="shared" si="2"/>
        <v>5.2915026221291808E-2</v>
      </c>
      <c r="K9" s="19">
        <f t="shared" si="3"/>
        <v>500000</v>
      </c>
    </row>
    <row r="10" spans="1:15" ht="57" customHeight="1" x14ac:dyDescent="0.25">
      <c r="A10" s="14">
        <v>3</v>
      </c>
      <c r="B10" s="20" t="s">
        <v>20</v>
      </c>
      <c r="C10" s="15" t="s">
        <v>21</v>
      </c>
      <c r="D10" s="13">
        <v>1</v>
      </c>
      <c r="E10" s="15">
        <v>470000</v>
      </c>
      <c r="F10" s="21">
        <v>520000</v>
      </c>
      <c r="G10" s="21">
        <v>510000</v>
      </c>
      <c r="H10" s="22">
        <f t="shared" ref="H10:H11" si="4">ROUNDDOWN(AVERAGE(E10:G10),2)</f>
        <v>500000</v>
      </c>
      <c r="I10" s="17">
        <f t="shared" ref="I10" si="5">_xlfn.STDEV.S(E10,F10,G10)</f>
        <v>26457.513110645905</v>
      </c>
      <c r="J10" s="18">
        <f t="shared" ref="J10" si="6">I10/H10</f>
        <v>5.2915026221291808E-2</v>
      </c>
      <c r="K10" s="19">
        <v>500000</v>
      </c>
    </row>
    <row r="11" spans="1:15" ht="57" customHeight="1" x14ac:dyDescent="0.25">
      <c r="A11" s="15">
        <v>4</v>
      </c>
      <c r="B11" s="20" t="s">
        <v>23</v>
      </c>
      <c r="C11" s="15" t="s">
        <v>22</v>
      </c>
      <c r="D11" s="13">
        <v>1</v>
      </c>
      <c r="E11" s="16">
        <v>84000</v>
      </c>
      <c r="F11" s="16">
        <v>88000</v>
      </c>
      <c r="G11" s="16">
        <v>128000</v>
      </c>
      <c r="H11" s="22">
        <f t="shared" si="4"/>
        <v>100000</v>
      </c>
      <c r="I11" s="17">
        <f t="shared" ref="I11" si="7">_xlfn.STDEV.S(E11,F11,G11)</f>
        <v>24331.050121192879</v>
      </c>
      <c r="J11" s="18">
        <f t="shared" ref="J11" si="8">I11/H11</f>
        <v>0.24331050121192879</v>
      </c>
      <c r="K11" s="19">
        <v>100000</v>
      </c>
    </row>
    <row r="12" spans="1:15" ht="15.75" x14ac:dyDescent="0.25">
      <c r="A12" s="8"/>
      <c r="B12" s="8" t="s">
        <v>10</v>
      </c>
      <c r="C12" s="8"/>
      <c r="D12" s="9"/>
      <c r="E12" s="10"/>
      <c r="F12" s="10"/>
      <c r="G12" s="10"/>
      <c r="H12" s="11"/>
      <c r="I12" s="7"/>
      <c r="J12" s="8"/>
      <c r="K12" s="10">
        <f>SUM(K8:K11)</f>
        <v>1600000</v>
      </c>
    </row>
    <row r="13" spans="1:15" ht="33.75" customHeight="1" x14ac:dyDescent="0.25">
      <c r="O13" s="12"/>
    </row>
    <row r="14" spans="1:15" ht="51.75" customHeight="1" x14ac:dyDescent="0.25">
      <c r="A14" s="2" t="s">
        <v>11</v>
      </c>
      <c r="B14" s="2"/>
    </row>
    <row r="15" spans="1:15" x14ac:dyDescent="0.25">
      <c r="A15" s="2" t="s">
        <v>13</v>
      </c>
      <c r="B15" s="2"/>
    </row>
    <row r="16" spans="1:15" x14ac:dyDescent="0.25">
      <c r="A16" s="2" t="s">
        <v>12</v>
      </c>
      <c r="B16" s="2"/>
    </row>
  </sheetData>
  <mergeCells count="2">
    <mergeCell ref="A1:L1"/>
    <mergeCell ref="A3:L3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220250,00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2026-10-12T09:51:04Z</dcterms:modified>
</cp:coreProperties>
</file>