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600" windowWidth="30720" windowHeight="13515"/>
  </bookViews>
  <sheets>
    <sheet name="Лист 1" sheetId="2" r:id="rId1"/>
  </sheets>
  <calcPr calcId="152511" fullPrecision="0"/>
</workbook>
</file>

<file path=xl/calcChain.xml><?xml version="1.0" encoding="utf-8"?>
<calcChain xmlns="http://schemas.openxmlformats.org/spreadsheetml/2006/main">
  <c r="F15" i="2" l="1"/>
  <c r="F16" i="2" s="1"/>
  <c r="E15" i="2"/>
  <c r="E16" i="2" s="1"/>
  <c r="D15" i="2"/>
  <c r="D16" i="2" s="1"/>
  <c r="G13" i="2" l="1"/>
  <c r="I13" i="2" s="1"/>
  <c r="G12" i="2"/>
  <c r="I12" i="2" s="1"/>
  <c r="G10" i="2"/>
  <c r="I10" i="2" s="1"/>
  <c r="G8" i="2"/>
  <c r="I8" i="2" s="1"/>
  <c r="G15" i="2" l="1"/>
  <c r="G11" i="2"/>
  <c r="I11" i="2" s="1"/>
  <c r="G9" i="2" l="1"/>
  <c r="I9" i="2" l="1"/>
  <c r="G14" i="2"/>
  <c r="G7" i="2"/>
  <c r="I7" i="2" l="1"/>
  <c r="I14" i="2"/>
  <c r="I15" i="2" l="1"/>
  <c r="I22" i="2" s="1"/>
</calcChain>
</file>

<file path=xl/sharedStrings.xml><?xml version="1.0" encoding="utf-8"?>
<sst xmlns="http://schemas.openxmlformats.org/spreadsheetml/2006/main" count="40" uniqueCount="36">
  <si>
    <t>Источники информации</t>
  </si>
  <si>
    <t>Средняя цена</t>
  </si>
  <si>
    <t>Дата сбора данных</t>
  </si>
  <si>
    <t>Срок действия цен</t>
  </si>
  <si>
    <t>Начальная (максимальная) цена контракта</t>
  </si>
  <si>
    <t>Ед.измерения</t>
  </si>
  <si>
    <t>Метод определения начальной (максимальной) цены контракта- метод сопоставимых рыночных цен (анализа рынка)</t>
  </si>
  <si>
    <t>Расчет произведен в соответствии с Приказом Министерства экономического развития РФ от 2 октября 2013 г.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</t>
  </si>
  <si>
    <t>усл.ед (месяц)</t>
  </si>
  <si>
    <t>Наименование работы (услуги)</t>
  </si>
  <si>
    <t>Описание работы (услуги)</t>
  </si>
  <si>
    <t>Количество работ (услуг)</t>
  </si>
  <si>
    <t>Стоимость работ (услуг) (руб.)</t>
  </si>
  <si>
    <t>Заместитель начальника Информационно-аналитического управления</t>
  </si>
  <si>
    <t xml:space="preserve">Расчет НМЦК произведен с учетом НДС,  по ставкам, установленным для соответствующего вида товаров, работ и услуг. </t>
  </si>
  <si>
    <t>Сусликова С.В.</t>
  </si>
  <si>
    <t>август, 2026</t>
  </si>
  <si>
    <t>декабрь, 2026</t>
  </si>
  <si>
    <t>Таблица расчета начальной (максимальной) цены контракта (цены лота) 
Выполнение работ по развитию и обеспечению бесперебойного функционирования единой интегрированной системы управления данными (ЕИСУД), аппаратно-программного комплекса мониторинга и анализа информационного пространства (АПК МАИП)  и единого банка данных (Медиатеки) архивных и текущих материалов и фотографий в цифровом виде с информационной системой управления и поиска Московской городской Думы
 Способ размещения заказа: открытый конкурс</t>
  </si>
  <si>
    <t>Выполнение работ по развитию и обеспечению бесперебойного функционирования единой интегрированной системы управления данными (ЕИСУД), аппаратно-программного комплекса мониторинга и анализа информационного пространства (АПК МАИП) и единого банка данных (Медиатеки) архивных и текущих материалов и фотографий в цифровом виде с информационной системой управления и поиска Московской городской Думы</t>
  </si>
  <si>
    <t>Обеспечение бесперебойного функционирования единой интегрированной системы управления данными (ЕИСУД) в 2027 г.</t>
  </si>
  <si>
    <t>Обеспечение бесперебойного функционирования единой интегрированной системы управления данными (ЕИСУД) в 2028 г.</t>
  </si>
  <si>
    <t>Обеспечение бесперебойного функционирования аппаратно-программного комплекса мониторинга и анализа информационного пространства (АПК МАИП) в 2027 г.</t>
  </si>
  <si>
    <t>Обеспечение бесперебойного функционирования аппаратно-программного комплекса мониторинга и анализа информационного пространства (АПК МАИП) в 2028 г.</t>
  </si>
  <si>
    <t>Обеспечение бесперебойного функционирования единого банка данных (Медиатеки) архивных и текущих материалов и фотографий в цифровом виде с информационной системой управления и поиска в 2027 г.</t>
  </si>
  <si>
    <t>Обеспечение бесперебойного функционирования единого банка данных (Медиатеки) архивных и текущих материалов и фотографий в цифровом виде с информационной системой управления и поиска в 2028 г.</t>
  </si>
  <si>
    <t>Разовые работы в объеме 20 человеко-дней в квартал (160 рабочих часов в квартал) (доработка систем по запросам пользователей) в 2027 г.</t>
  </si>
  <si>
    <t>Разовые работы в объеме 20 человеко-дней в квартал (160 рабочих часов в квартал) (доработка систем по запросам пользователей) в 2028 г.</t>
  </si>
  <si>
    <t>усл.ед (квартал)</t>
  </si>
  <si>
    <t>Итоговая  (максимальная) цена контракта (цена лота) с учетом НДС</t>
  </si>
  <si>
    <t>Ставка налога на добавленную стоимость, (процентов)</t>
  </si>
  <si>
    <t>Из них НДС, руб</t>
  </si>
  <si>
    <t>Приложение к Протоколу НМЦК</t>
  </si>
  <si>
    <t>Источник  1</t>
  </si>
  <si>
    <t>Источник 2</t>
  </si>
  <si>
    <t>Источник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</si>
</sst>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>
      <alignment horizontal="left" wrapText="1"/>
    </xf>
    <xf numFmtId="0" fontId="7" fillId="0" borderId="0" xfId="0" applyFont="1" applyBorder="1" applyAlignment="1">
      <alignment vertical="center" wrapText="1"/>
    </xf>
    <xf numFmtId="4" fontId="4" fillId="0" borderId="0" xfId="0" applyNumberFormat="1" applyFont="1" applyBorder="1" applyAlignment="1">
      <alignment horizontal="center" vertical="center" wrapText="1"/>
    </xf>
    <xf numFmtId="0" fontId="0" fillId="0" borderId="0" xfId="0" applyFill="1" applyBorder="1"/>
    <xf numFmtId="0" fontId="10" fillId="0" borderId="0" xfId="0" applyFont="1"/>
    <xf numFmtId="0" fontId="9" fillId="0" borderId="2" xfId="0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8" fillId="0" borderId="0" xfId="0" applyFont="1" applyFill="1"/>
    <xf numFmtId="4" fontId="8" fillId="0" borderId="2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/>
    <xf numFmtId="0" fontId="8" fillId="0" borderId="0" xfId="0" applyFont="1"/>
    <xf numFmtId="0" fontId="8" fillId="0" borderId="2" xfId="0" applyFont="1" applyBorder="1" applyAlignment="1">
      <alignment horizontal="left" vertical="center" wrapText="1"/>
    </xf>
    <xf numFmtId="4" fontId="9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center" wrapText="1"/>
    </xf>
    <xf numFmtId="0" fontId="9" fillId="0" borderId="2" xfId="0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A13" workbookViewId="0">
      <selection activeCell="N9" sqref="N9"/>
    </sheetView>
  </sheetViews>
  <sheetFormatPr defaultRowHeight="15" x14ac:dyDescent="0.25"/>
  <cols>
    <col min="1" max="1" width="19.140625" customWidth="1"/>
    <col min="2" max="2" width="22.28515625" customWidth="1"/>
    <col min="3" max="3" width="9" customWidth="1"/>
    <col min="4" max="4" width="12.85546875" customWidth="1"/>
    <col min="5" max="5" width="13.5703125" customWidth="1"/>
    <col min="6" max="6" width="13.7109375" customWidth="1"/>
    <col min="7" max="7" width="11.85546875" customWidth="1"/>
    <col min="8" max="8" width="11.140625" customWidth="1"/>
    <col min="9" max="9" width="12.85546875" customWidth="1"/>
    <col min="10" max="10" width="4.5703125" hidden="1" customWidth="1"/>
    <col min="11" max="13" width="9.140625" hidden="1" customWidth="1"/>
    <col min="14" max="14" width="13.5703125" customWidth="1"/>
  </cols>
  <sheetData>
    <row r="1" spans="1:14" ht="15.75" customHeight="1" x14ac:dyDescent="0.25">
      <c r="G1" s="31" t="s">
        <v>32</v>
      </c>
      <c r="H1" s="31"/>
      <c r="I1" s="31"/>
      <c r="J1" s="31"/>
      <c r="K1" s="31"/>
      <c r="L1" s="31"/>
      <c r="M1" s="31"/>
    </row>
    <row r="2" spans="1:14" s="1" customFormat="1" ht="96" customHeight="1" x14ac:dyDescent="0.25">
      <c r="A2" s="29" t="s">
        <v>18</v>
      </c>
      <c r="B2" s="29"/>
      <c r="C2" s="30"/>
      <c r="D2" s="30"/>
      <c r="E2" s="30"/>
      <c r="F2" s="30"/>
      <c r="G2" s="30"/>
      <c r="H2" s="30"/>
      <c r="I2" s="30"/>
      <c r="J2" s="2"/>
      <c r="K2" s="2"/>
      <c r="L2" s="2"/>
      <c r="M2" s="2"/>
    </row>
    <row r="3" spans="1:14" s="1" customFormat="1" ht="44.25" customHeight="1" x14ac:dyDescent="0.25">
      <c r="A3" s="39" t="s">
        <v>7</v>
      </c>
      <c r="B3" s="39"/>
      <c r="C3" s="39"/>
      <c r="D3" s="39"/>
      <c r="E3" s="39"/>
      <c r="F3" s="39"/>
      <c r="G3" s="39"/>
      <c r="H3" s="39"/>
      <c r="I3" s="39"/>
    </row>
    <row r="4" spans="1:14" ht="20.25" customHeight="1" x14ac:dyDescent="0.25">
      <c r="A4" s="36" t="s">
        <v>9</v>
      </c>
      <c r="B4" s="46" t="s">
        <v>10</v>
      </c>
      <c r="C4" s="36" t="s">
        <v>5</v>
      </c>
      <c r="D4" s="40" t="s">
        <v>0</v>
      </c>
      <c r="E4" s="41"/>
      <c r="F4" s="41"/>
      <c r="G4" s="42"/>
      <c r="H4" s="36" t="s">
        <v>11</v>
      </c>
      <c r="I4" s="36" t="s">
        <v>12</v>
      </c>
      <c r="J4" s="12"/>
      <c r="K4" s="12"/>
      <c r="L4" s="12"/>
      <c r="M4" s="12"/>
      <c r="N4" s="6"/>
    </row>
    <row r="5" spans="1:14" ht="18" customHeight="1" x14ac:dyDescent="0.25">
      <c r="A5" s="37"/>
      <c r="B5" s="47"/>
      <c r="C5" s="38"/>
      <c r="D5" s="43"/>
      <c r="E5" s="44"/>
      <c r="F5" s="44"/>
      <c r="G5" s="45"/>
      <c r="H5" s="37"/>
      <c r="I5" s="38"/>
      <c r="J5" s="12"/>
      <c r="K5" s="12"/>
      <c r="L5" s="12"/>
      <c r="M5" s="12"/>
      <c r="N5" s="9"/>
    </row>
    <row r="6" spans="1:14" ht="29.25" customHeight="1" x14ac:dyDescent="0.25">
      <c r="A6" s="37"/>
      <c r="B6" s="48"/>
      <c r="C6" s="38"/>
      <c r="D6" s="27" t="s">
        <v>33</v>
      </c>
      <c r="E6" s="27" t="s">
        <v>34</v>
      </c>
      <c r="F6" s="27" t="s">
        <v>35</v>
      </c>
      <c r="G6" s="13" t="s">
        <v>1</v>
      </c>
      <c r="H6" s="37"/>
      <c r="I6" s="38"/>
      <c r="J6" s="12"/>
      <c r="K6" s="12"/>
      <c r="L6" s="12"/>
      <c r="M6" s="12"/>
      <c r="N6" s="9"/>
    </row>
    <row r="7" spans="1:14" ht="105.6" customHeight="1" x14ac:dyDescent="0.25">
      <c r="A7" s="33" t="s">
        <v>19</v>
      </c>
      <c r="B7" s="23" t="s">
        <v>20</v>
      </c>
      <c r="C7" s="33" t="s">
        <v>8</v>
      </c>
      <c r="D7" s="14">
        <v>100000</v>
      </c>
      <c r="E7" s="14">
        <v>105000</v>
      </c>
      <c r="F7" s="14">
        <v>95000</v>
      </c>
      <c r="G7" s="14">
        <f t="shared" ref="G7:G14" si="0">(D7+E7+F7)/3</f>
        <v>100000</v>
      </c>
      <c r="H7" s="15">
        <v>12</v>
      </c>
      <c r="I7" s="14">
        <f t="shared" ref="I7:I12" si="1">G7*H7</f>
        <v>1200000</v>
      </c>
      <c r="J7" s="14"/>
      <c r="K7" s="14"/>
      <c r="L7" s="14"/>
      <c r="M7" s="14"/>
      <c r="N7" s="10"/>
    </row>
    <row r="8" spans="1:14" ht="118.15" customHeight="1" x14ac:dyDescent="0.25">
      <c r="A8" s="34"/>
      <c r="B8" s="23" t="s">
        <v>21</v>
      </c>
      <c r="C8" s="34"/>
      <c r="D8" s="14">
        <v>100000</v>
      </c>
      <c r="E8" s="14">
        <v>105000</v>
      </c>
      <c r="F8" s="14">
        <v>95000</v>
      </c>
      <c r="G8" s="14">
        <f t="shared" ref="G8" si="2">(D8+E8+F8)/3</f>
        <v>100000</v>
      </c>
      <c r="H8" s="15">
        <v>12</v>
      </c>
      <c r="I8" s="14">
        <f t="shared" si="1"/>
        <v>1200000</v>
      </c>
      <c r="J8" s="14"/>
      <c r="K8" s="14"/>
      <c r="L8" s="14"/>
      <c r="M8" s="14"/>
      <c r="N8" s="10"/>
    </row>
    <row r="9" spans="1:14" ht="124.9" customHeight="1" x14ac:dyDescent="0.25">
      <c r="A9" s="34"/>
      <c r="B9" s="23" t="s">
        <v>22</v>
      </c>
      <c r="C9" s="34"/>
      <c r="D9" s="14">
        <v>100000</v>
      </c>
      <c r="E9" s="14">
        <v>105000</v>
      </c>
      <c r="F9" s="14">
        <v>95000</v>
      </c>
      <c r="G9" s="14">
        <f t="shared" si="0"/>
        <v>100000</v>
      </c>
      <c r="H9" s="15">
        <v>12</v>
      </c>
      <c r="I9" s="14">
        <f t="shared" si="1"/>
        <v>1200000</v>
      </c>
      <c r="J9" s="14"/>
      <c r="K9" s="14"/>
      <c r="L9" s="14"/>
      <c r="M9" s="14"/>
      <c r="N9" s="10"/>
    </row>
    <row r="10" spans="1:14" ht="129" customHeight="1" x14ac:dyDescent="0.25">
      <c r="A10" s="34"/>
      <c r="B10" s="23" t="s">
        <v>23</v>
      </c>
      <c r="C10" s="34"/>
      <c r="D10" s="14">
        <v>100000</v>
      </c>
      <c r="E10" s="14">
        <v>105000</v>
      </c>
      <c r="F10" s="14">
        <v>95000</v>
      </c>
      <c r="G10" s="14">
        <f t="shared" ref="G10" si="3">(D10+E10+F10)/3</f>
        <v>100000</v>
      </c>
      <c r="H10" s="15">
        <v>12</v>
      </c>
      <c r="I10" s="14">
        <f t="shared" si="1"/>
        <v>1200000</v>
      </c>
      <c r="J10" s="14"/>
      <c r="K10" s="14"/>
      <c r="L10" s="14"/>
      <c r="M10" s="14"/>
      <c r="N10" s="10"/>
    </row>
    <row r="11" spans="1:14" ht="150.6" customHeight="1" x14ac:dyDescent="0.25">
      <c r="A11" s="34"/>
      <c r="B11" s="23" t="s">
        <v>24</v>
      </c>
      <c r="C11" s="34"/>
      <c r="D11" s="14">
        <v>100000</v>
      </c>
      <c r="E11" s="14">
        <v>105000</v>
      </c>
      <c r="F11" s="14">
        <v>95000</v>
      </c>
      <c r="G11" s="14">
        <f t="shared" si="0"/>
        <v>100000</v>
      </c>
      <c r="H11" s="15">
        <v>12</v>
      </c>
      <c r="I11" s="14">
        <f t="shared" si="1"/>
        <v>1200000</v>
      </c>
      <c r="J11" s="14"/>
      <c r="K11" s="14"/>
      <c r="L11" s="14"/>
      <c r="M11" s="14"/>
      <c r="N11" s="10"/>
    </row>
    <row r="12" spans="1:14" ht="142.15" customHeight="1" x14ac:dyDescent="0.25">
      <c r="A12" s="34"/>
      <c r="B12" s="23" t="s">
        <v>25</v>
      </c>
      <c r="C12" s="35"/>
      <c r="D12" s="14">
        <v>100000</v>
      </c>
      <c r="E12" s="14">
        <v>105000</v>
      </c>
      <c r="F12" s="14">
        <v>95000</v>
      </c>
      <c r="G12" s="14">
        <f t="shared" ref="G12:G13" si="4">(D12+E12+F12)/3</f>
        <v>100000</v>
      </c>
      <c r="H12" s="15">
        <v>12</v>
      </c>
      <c r="I12" s="14">
        <f t="shared" si="1"/>
        <v>1200000</v>
      </c>
      <c r="J12" s="14"/>
      <c r="K12" s="14"/>
      <c r="L12" s="14"/>
      <c r="M12" s="14"/>
      <c r="N12" s="10"/>
    </row>
    <row r="13" spans="1:14" ht="93" customHeight="1" x14ac:dyDescent="0.25">
      <c r="A13" s="34"/>
      <c r="B13" s="23" t="s">
        <v>26</v>
      </c>
      <c r="C13" s="33" t="s">
        <v>28</v>
      </c>
      <c r="D13" s="14">
        <v>105000</v>
      </c>
      <c r="E13" s="14">
        <v>95000</v>
      </c>
      <c r="F13" s="14">
        <v>100000</v>
      </c>
      <c r="G13" s="14">
        <f t="shared" si="4"/>
        <v>100000</v>
      </c>
      <c r="H13" s="15">
        <v>4</v>
      </c>
      <c r="I13" s="14">
        <f t="shared" ref="I13" si="5">G13*H13</f>
        <v>400000</v>
      </c>
      <c r="J13" s="14"/>
      <c r="K13" s="14"/>
      <c r="L13" s="14"/>
      <c r="M13" s="14"/>
      <c r="N13" s="10"/>
    </row>
    <row r="14" spans="1:14" ht="91.15" customHeight="1" x14ac:dyDescent="0.25">
      <c r="A14" s="34"/>
      <c r="B14" s="23" t="s">
        <v>27</v>
      </c>
      <c r="C14" s="35"/>
      <c r="D14" s="14">
        <v>105000</v>
      </c>
      <c r="E14" s="14">
        <v>95000</v>
      </c>
      <c r="F14" s="14">
        <v>100000</v>
      </c>
      <c r="G14" s="14">
        <f t="shared" si="0"/>
        <v>100000</v>
      </c>
      <c r="H14" s="15">
        <v>4</v>
      </c>
      <c r="I14" s="14">
        <f t="shared" ref="I14" si="6">G14*H14</f>
        <v>400000</v>
      </c>
      <c r="J14" s="14"/>
      <c r="K14" s="14"/>
      <c r="L14" s="14"/>
      <c r="M14" s="14"/>
      <c r="N14" s="10"/>
    </row>
    <row r="15" spans="1:14" ht="56.45" customHeight="1" x14ac:dyDescent="0.25">
      <c r="A15" s="16" t="s">
        <v>29</v>
      </c>
      <c r="B15" s="16"/>
      <c r="C15" s="16"/>
      <c r="D15" s="14">
        <f>(D7*H7)+(D8*H8)+(D9*H9)+(D10*H10)+(D11*H11)+(D12*H12)+(D13*H13)+(D14*H14)</f>
        <v>8040000</v>
      </c>
      <c r="E15" s="14">
        <f>(E7*H7)+(E8*H8)+(E9*H9)+(E10*H10)+(E11*H11)+(E12*H12)+(E13*H13)+(E14*H14)</f>
        <v>8320000</v>
      </c>
      <c r="F15" s="14">
        <f>(F7*H7)+(F8*H8)+(F9*H9)+(F10*H10)+(F11*H11)+(F12*H12)+(F13*H13)+(F14*H14)</f>
        <v>7640000</v>
      </c>
      <c r="G15" s="14">
        <f>(D15+E15+F15)/3</f>
        <v>8000000</v>
      </c>
      <c r="H15" s="14"/>
      <c r="I15" s="14">
        <f>SUM(I7:I14)</f>
        <v>8000000</v>
      </c>
      <c r="J15" s="14"/>
      <c r="K15" s="14"/>
      <c r="L15" s="14"/>
      <c r="M15" s="14"/>
      <c r="N15" s="10"/>
    </row>
    <row r="16" spans="1:14" ht="56.45" customHeight="1" x14ac:dyDescent="0.25">
      <c r="A16" s="16" t="s">
        <v>31</v>
      </c>
      <c r="B16" s="16"/>
      <c r="C16" s="16"/>
      <c r="D16" s="28">
        <f t="shared" ref="D16:E16" si="7" xml:space="preserve"> D15*0.22/1.22</f>
        <v>1449836.07</v>
      </c>
      <c r="E16" s="28">
        <f t="shared" si="7"/>
        <v>1500327.87</v>
      </c>
      <c r="F16" s="14">
        <f xml:space="preserve"> F15*0.22/1.22</f>
        <v>1377704.92</v>
      </c>
      <c r="G16" s="14"/>
      <c r="H16" s="14"/>
      <c r="I16" s="14"/>
      <c r="J16" s="24"/>
      <c r="K16" s="24"/>
      <c r="L16" s="24"/>
      <c r="M16" s="24"/>
      <c r="N16" s="10"/>
    </row>
    <row r="17" spans="1:14" ht="56.45" customHeight="1" x14ac:dyDescent="0.25">
      <c r="A17" s="16" t="s">
        <v>30</v>
      </c>
      <c r="B17" s="16"/>
      <c r="C17" s="16"/>
      <c r="D17" s="28">
        <v>22</v>
      </c>
      <c r="E17" s="28">
        <v>22</v>
      </c>
      <c r="F17" s="14">
        <v>22</v>
      </c>
      <c r="G17" s="14"/>
      <c r="H17" s="14"/>
      <c r="I17" s="14"/>
      <c r="J17" s="24"/>
      <c r="K17" s="24"/>
      <c r="L17" s="24"/>
      <c r="M17" s="24"/>
      <c r="N17" s="10"/>
    </row>
    <row r="18" spans="1:14" ht="20.25" customHeight="1" x14ac:dyDescent="0.25">
      <c r="A18" s="16" t="s">
        <v>2</v>
      </c>
      <c r="B18" s="16"/>
      <c r="C18" s="16"/>
      <c r="D18" s="17" t="s">
        <v>16</v>
      </c>
      <c r="E18" s="17" t="s">
        <v>16</v>
      </c>
      <c r="F18" s="17" t="s">
        <v>16</v>
      </c>
      <c r="G18" s="16"/>
      <c r="H18" s="16"/>
      <c r="I18" s="16"/>
      <c r="J18" s="18"/>
      <c r="K18" s="18"/>
      <c r="L18" s="18"/>
      <c r="M18" s="18"/>
      <c r="N18" s="11"/>
    </row>
    <row r="19" spans="1:14" ht="19.5" customHeight="1" x14ac:dyDescent="0.25">
      <c r="A19" s="16" t="s">
        <v>3</v>
      </c>
      <c r="B19" s="16"/>
      <c r="C19" s="16"/>
      <c r="D19" s="17" t="s">
        <v>17</v>
      </c>
      <c r="E19" s="17" t="s">
        <v>17</v>
      </c>
      <c r="F19" s="17" t="s">
        <v>17</v>
      </c>
      <c r="G19" s="16"/>
      <c r="H19" s="16"/>
      <c r="I19" s="16"/>
      <c r="J19" s="18"/>
      <c r="K19" s="18"/>
      <c r="L19" s="18"/>
      <c r="M19" s="18"/>
      <c r="N19" s="11"/>
    </row>
    <row r="20" spans="1:14" s="5" customFormat="1" ht="25.15" customHeight="1" x14ac:dyDescent="0.25">
      <c r="A20" s="32" t="s">
        <v>6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8"/>
    </row>
    <row r="21" spans="1:14" s="5" customFormat="1" ht="12.75" customHeight="1" x14ac:dyDescent="0.25">
      <c r="A21" s="32" t="s">
        <v>14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8"/>
    </row>
    <row r="22" spans="1:14" s="4" customFormat="1" ht="15.6" customHeight="1" x14ac:dyDescent="0.25">
      <c r="A22" s="49" t="s">
        <v>4</v>
      </c>
      <c r="B22" s="49"/>
      <c r="C22" s="49"/>
      <c r="D22" s="49"/>
      <c r="E22" s="49"/>
      <c r="F22" s="49"/>
      <c r="G22" s="49"/>
      <c r="H22" s="19"/>
      <c r="I22" s="20">
        <f>I15</f>
        <v>8000000</v>
      </c>
      <c r="J22" s="21"/>
      <c r="K22" s="19"/>
      <c r="L22" s="21"/>
      <c r="M22" s="19"/>
      <c r="N22" s="7"/>
    </row>
    <row r="23" spans="1:14" ht="27.6" customHeight="1" x14ac:dyDescent="0.25">
      <c r="A23" s="32" t="s">
        <v>13</v>
      </c>
      <c r="B23" s="32"/>
      <c r="C23" s="32"/>
      <c r="D23" s="32"/>
      <c r="E23" s="32"/>
      <c r="F23" s="32"/>
      <c r="G23" s="25"/>
      <c r="H23" s="25" t="s">
        <v>15</v>
      </c>
      <c r="I23" s="26"/>
      <c r="J23" s="22"/>
      <c r="K23" s="22"/>
      <c r="L23" s="22"/>
      <c r="M23" s="22"/>
      <c r="N23" s="3"/>
    </row>
  </sheetData>
  <mergeCells count="16">
    <mergeCell ref="G1:M1"/>
    <mergeCell ref="A21:M21"/>
    <mergeCell ref="A23:F23"/>
    <mergeCell ref="A7:A14"/>
    <mergeCell ref="C7:C12"/>
    <mergeCell ref="C13:C14"/>
    <mergeCell ref="A2:I2"/>
    <mergeCell ref="A4:A6"/>
    <mergeCell ref="C4:C6"/>
    <mergeCell ref="H4:H6"/>
    <mergeCell ref="I4:I6"/>
    <mergeCell ref="A3:I3"/>
    <mergeCell ref="D4:G5"/>
    <mergeCell ref="B4:B6"/>
    <mergeCell ref="A20:M20"/>
    <mergeCell ref="A22:G22"/>
  </mergeCells>
  <pageMargins left="0.70866141732283472" right="0.62992125984251968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2026-09-30T07:28:47Z</dcterms:modified>
</cp:coreProperties>
</file>