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9945"/>
  </bookViews>
  <sheets>
    <sheet name="Обоснование цены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10" i="4"/>
  <c r="O11"/>
  <c r="O12"/>
  <c r="O13" l="1"/>
  <c r="K12"/>
  <c r="L12" s="1"/>
  <c r="M12" s="1"/>
  <c r="N12" s="1"/>
  <c r="K11"/>
  <c r="L11" s="1"/>
  <c r="M11" s="1"/>
  <c r="N11" s="1"/>
  <c r="K10"/>
  <c r="L10" s="1"/>
  <c r="M10" s="1"/>
  <c r="N10" s="1"/>
  <c r="I12"/>
  <c r="I11"/>
  <c r="I10"/>
  <c r="H12"/>
  <c r="H11"/>
  <c r="H10"/>
  <c r="J12" l="1"/>
  <c r="J10"/>
  <c r="J11"/>
  <c r="N13" l="1"/>
</calcChain>
</file>

<file path=xl/sharedStrings.xml><?xml version="1.0" encoding="utf-8"?>
<sst xmlns="http://schemas.openxmlformats.org/spreadsheetml/2006/main" count="31" uniqueCount="27">
  <si>
    <t>Среднее квадратичное отклонение</t>
  </si>
  <si>
    <t xml:space="preserve">Средняя арифметическая цена за единицу     &lt;ц&gt; </t>
  </si>
  <si>
    <t>Однородность совокупности значений выявленных цен, используемых в расчете Н(М)ЦК</t>
  </si>
  <si>
    <t>Ценовая информация (руб./ед.изм.)</t>
  </si>
  <si>
    <t>Н(М)ЦК, определяемая методом сопоставимых рыночных цен (анализа рынка)</t>
  </si>
  <si>
    <t>Обоснование начальной (максимальной) цены контракта</t>
  </si>
  <si>
    <t>№ п/п</t>
  </si>
  <si>
    <t>Начальная (максимальная) цена контракта</t>
  </si>
  <si>
    <t>Количество</t>
  </si>
  <si>
    <t>Используемый метод определения начальной (максимальной) цены контракта – метод сопоставимых рыночных цен (анализ рынка)</t>
  </si>
  <si>
    <t>Ед. изм.</t>
  </si>
  <si>
    <t>Цена за единицу (руб.)</t>
  </si>
  <si>
    <t>коэффициент вариации цен V (%)                            (не должен превышать 33%)</t>
  </si>
  <si>
    <t>Расчет Н(М)ЦК по формуле  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</si>
  <si>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НМЦК за позицию, рублей*</t>
  </si>
  <si>
    <t xml:space="preserve">* Начальная (максимальная) цена контракта указана в соответствии с выделенными лимитами бюджетных обязательств и в соответствии с частью 2 и 3 статьи 22 Федерального закона от 05.04.2013 № 44-ФЗ. </t>
  </si>
  <si>
    <t xml:space="preserve">УТВЕРЖДАЮ
Директор 
Кировского областного государственного казенного учреждения                                                                                                                                                                    «Государственное юридическое бюро и бюро комплексного обеспечения»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 О.В. Русин
</t>
  </si>
  <si>
    <t>Цена за единицу в соответствии                          с выделенными лимитами бюджетных обязательств, рублей**</t>
  </si>
  <si>
    <t>Наименование услуг</t>
  </si>
  <si>
    <t>Цена за единицу услуг в соответствии с источником информации, рублей/единица измерения</t>
  </si>
  <si>
    <t>Расчетная цена заказчика за единицу услуг, рублей/единица измерения изм. с округлением  до сотых долей после запятой (руб.)</t>
  </si>
  <si>
    <t>Усл. ед.</t>
  </si>
  <si>
    <t xml:space="preserve">Передача права на использование ПО ViPNet Client for Windows 4.х (КС2) для сети 15426. Бессрочная лицензия.
ОКПД 2: 58.29.50.000
</t>
  </si>
  <si>
    <t xml:space="preserve">Компакт-диск с дистрибутивом ПО ViPNet Client for Windows 4.х,
ОКПД 2: 58.29.12.000
</t>
  </si>
  <si>
    <t xml:space="preserve">Услуги по установке и настройке средств защиты/криптозащиты информации с предоставлением соответствующего акта,
ОКПД 2: 62.02.30.000
</t>
  </si>
  <si>
    <r>
      <t xml:space="preserve">** Начальная (максимальная) цена контракта составляет </t>
    </r>
    <r>
      <rPr>
        <b/>
        <sz val="11"/>
        <color theme="1"/>
        <rFont val="Times New Roman"/>
        <family val="1"/>
        <charset val="204"/>
      </rPr>
      <t>22 060,00 руб.</t>
    </r>
    <r>
      <rPr>
        <sz val="11"/>
        <color theme="1"/>
        <rFont val="Times New Roman"/>
        <family val="1"/>
        <charset val="204"/>
      </rPr>
      <t xml:space="preserve"> в соответствии с выделенными лимитами бюджетных обязательств (часть 2 статьи 72 Бюджетного кодекса РФ) по минимальной предложенной стоимости на основании писем министерства финансов Российской Федерации от 08.09.2017 № 24-01-09/58179, от 11.09.2017 № 24-01-10/58699, от 16.03.2020 № 24-01-08/19862, от 28.07.2020 № 24-01-07/66147, от 10.09.2020 № 24-01-08/79621, в целях повышения эффективности, результативности осуществления закупки услуг.             
</t>
    </r>
  </si>
  <si>
    <t>Оказание услуг по установке и настройке средств защиты/СКЗИ с предоставлением неисключительных (пользовательских) прав на использование программного обеспечения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</si>
</sst>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8</xdr:row>
      <xdr:rowOff>752475</xdr:rowOff>
    </xdr:from>
    <xdr:to>
      <xdr:col>10</xdr:col>
      <xdr:colOff>38100</xdr:colOff>
      <xdr:row>8</xdr:row>
      <xdr:rowOff>1104900</xdr:rowOff>
    </xdr:to>
    <xdr:pic>
      <xdr:nvPicPr>
        <xdr:cNvPr id="4235" name="Picture 1">
          <a:extLst>
            <a:ext uri="{FF2B5EF4-FFF2-40B4-BE49-F238E27FC236}">
              <a16:creationId xmlns:a16="http://schemas.microsoft.com/office/drawing/2014/main" xmlns="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3829050"/>
          <a:ext cx="14954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499110</xdr:colOff>
      <xdr:row>8</xdr:row>
      <xdr:rowOff>1205865</xdr:rowOff>
    </xdr:from>
    <xdr:to>
      <xdr:col>10</xdr:col>
      <xdr:colOff>1985010</xdr:colOff>
      <xdr:row>8</xdr:row>
      <xdr:rowOff>1567815</xdr:rowOff>
    </xdr:to>
    <xdr:pic>
      <xdr:nvPicPr>
        <xdr:cNvPr id="4236" name="Picture 5">
          <a:extLst>
            <a:ext uri="{FF2B5EF4-FFF2-40B4-BE49-F238E27FC236}">
              <a16:creationId xmlns:a16="http://schemas.microsoft.com/office/drawing/2014/main" xmlns="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05085" y="428244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712470</xdr:colOff>
      <xdr:row>8</xdr:row>
      <xdr:rowOff>927735</xdr:rowOff>
    </xdr:from>
    <xdr:to>
      <xdr:col>10</xdr:col>
      <xdr:colOff>864870</xdr:colOff>
      <xdr:row>8</xdr:row>
      <xdr:rowOff>1156335</xdr:rowOff>
    </xdr:to>
    <xdr:pic>
      <xdr:nvPicPr>
        <xdr:cNvPr id="4237" name="Picture 6">
          <a:extLst>
            <a:ext uri="{FF2B5EF4-FFF2-40B4-BE49-F238E27FC236}">
              <a16:creationId xmlns:a16="http://schemas.microsoft.com/office/drawing/2014/main" xmlns="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18445" y="400431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6"/>
  <sheetViews>
    <sheetView tabSelected="1" topLeftCell="A4" zoomScaleNormal="100" workbookViewId="0">
      <selection activeCell="K9" sqref="K9"/>
    </sheetView>
  </sheetViews>
  <sheetFormatPr defaultColWidth="9.140625" defaultRowHeight="12.75"/>
  <cols>
    <col min="1" max="1" width="4.28515625" style="2" customWidth="1"/>
    <col min="2" max="2" width="26.85546875" style="2" customWidth="1"/>
    <col min="3" max="3" width="7.42578125" style="2" customWidth="1"/>
    <col min="4" max="4" width="8.85546875" style="2" customWidth="1"/>
    <col min="5" max="5" width="14.28515625" style="2" customWidth="1"/>
    <col min="6" max="6" width="14.42578125" style="2" customWidth="1"/>
    <col min="7" max="7" width="14.28515625" style="2" customWidth="1"/>
    <col min="8" max="8" width="17.7109375" style="2" customWidth="1"/>
    <col min="9" max="9" width="14.7109375" style="2" customWidth="1"/>
    <col min="10" max="10" width="22.7109375" style="2" customWidth="1"/>
    <col min="11" max="11" width="36.140625" style="2" customWidth="1"/>
    <col min="12" max="12" width="13.28515625" style="2" customWidth="1"/>
    <col min="13" max="13" width="16.5703125" style="2" customWidth="1"/>
    <col min="14" max="14" width="17.7109375" style="2" customWidth="1"/>
    <col min="15" max="15" width="17.5703125" style="2" customWidth="1"/>
    <col min="16" max="16384" width="9.140625" style="2"/>
  </cols>
  <sheetData>
    <row r="1" spans="1:15" ht="12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34" t="s">
        <v>16</v>
      </c>
      <c r="L1" s="35"/>
      <c r="M1" s="35"/>
      <c r="N1" s="35"/>
    </row>
    <row r="2" spans="1:15">
      <c r="A2" s="44" t="s">
        <v>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4"/>
      <c r="M3" s="4"/>
      <c r="N3" s="4"/>
    </row>
    <row r="4" spans="1:15">
      <c r="A4" s="44" t="s">
        <v>26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4"/>
      <c r="M5" s="4"/>
      <c r="N5" s="4"/>
    </row>
    <row r="6" spans="1:15">
      <c r="A6" s="36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5">
      <c r="A7" s="5"/>
      <c r="B7" s="5"/>
      <c r="C7" s="6"/>
      <c r="D7" s="6"/>
      <c r="E7" s="5"/>
      <c r="F7" s="5"/>
      <c r="G7" s="5"/>
      <c r="H7" s="5"/>
      <c r="I7" s="5"/>
      <c r="J7" s="5"/>
      <c r="K7" s="6"/>
      <c r="L7" s="6"/>
      <c r="M7" s="6"/>
      <c r="N7" s="6"/>
    </row>
    <row r="8" spans="1:15" ht="43.15" customHeight="1">
      <c r="A8" s="37" t="s">
        <v>6</v>
      </c>
      <c r="B8" s="37" t="s">
        <v>18</v>
      </c>
      <c r="C8" s="38" t="s">
        <v>10</v>
      </c>
      <c r="D8" s="38" t="s">
        <v>8</v>
      </c>
      <c r="E8" s="40" t="s">
        <v>3</v>
      </c>
      <c r="F8" s="41"/>
      <c r="G8" s="41"/>
      <c r="H8" s="42" t="s">
        <v>2</v>
      </c>
      <c r="I8" s="43"/>
      <c r="J8" s="43"/>
      <c r="K8" s="45" t="s">
        <v>4</v>
      </c>
      <c r="L8" s="45"/>
      <c r="M8" s="45"/>
      <c r="N8" s="45"/>
      <c r="O8" s="45"/>
    </row>
    <row r="9" spans="1:15" ht="132" customHeight="1">
      <c r="A9" s="37"/>
      <c r="B9" s="37"/>
      <c r="C9" s="39"/>
      <c r="D9" s="39"/>
      <c r="E9" s="7" t="s">
        <v>19</v>
      </c>
      <c r="F9" s="7" t="s">
        <v>19</v>
      </c>
      <c r="G9" s="7" t="s">
        <v>19</v>
      </c>
      <c r="H9" s="8" t="s">
        <v>1</v>
      </c>
      <c r="I9" s="8" t="s">
        <v>0</v>
      </c>
      <c r="J9" s="9" t="s">
        <v>12</v>
      </c>
      <c r="K9" s="21" t="s">
        <v>13</v>
      </c>
      <c r="L9" s="22" t="s">
        <v>11</v>
      </c>
      <c r="M9" s="22" t="s">
        <v>20</v>
      </c>
      <c r="N9" s="22" t="s">
        <v>14</v>
      </c>
      <c r="O9" s="23" t="s">
        <v>17</v>
      </c>
    </row>
    <row r="10" spans="1:15" ht="65.25" customHeight="1">
      <c r="A10" s="10">
        <v>1</v>
      </c>
      <c r="B10" s="26" t="s">
        <v>22</v>
      </c>
      <c r="C10" s="11" t="s">
        <v>21</v>
      </c>
      <c r="D10" s="11">
        <v>1</v>
      </c>
      <c r="E10" s="12">
        <v>11860</v>
      </c>
      <c r="F10" s="19">
        <v>11860</v>
      </c>
      <c r="G10" s="13">
        <v>11860</v>
      </c>
      <c r="H10" s="14">
        <f t="shared" ref="H10:H12" si="0">(E10+F10+G10)/3</f>
        <v>11860</v>
      </c>
      <c r="I10" s="14">
        <f t="shared" ref="I10:I12" si="1">STDEV(E10:G10)</f>
        <v>0</v>
      </c>
      <c r="J10" s="18">
        <f t="shared" ref="J10:J12" si="2">I10/H10*100</f>
        <v>0</v>
      </c>
      <c r="K10" s="14">
        <f t="shared" ref="K10:K12" si="3">((D10/3)*(SUM(E10:G10)))</f>
        <v>11860</v>
      </c>
      <c r="L10" s="16">
        <f t="shared" ref="L10:L12" si="4">K10/D10</f>
        <v>11860</v>
      </c>
      <c r="M10" s="16">
        <f t="shared" ref="M10:M12" si="5">ROUND(L10,2)</f>
        <v>11860</v>
      </c>
      <c r="N10" s="16">
        <f t="shared" ref="N10:N12" si="6">D10*M10</f>
        <v>11860</v>
      </c>
      <c r="O10" s="24">
        <f t="shared" ref="O10:O12" si="7">D10*E10</f>
        <v>11860</v>
      </c>
    </row>
    <row r="11" spans="1:15" ht="54.95" customHeight="1">
      <c r="A11" s="10">
        <v>2</v>
      </c>
      <c r="B11" s="26" t="s">
        <v>23</v>
      </c>
      <c r="C11" s="11" t="s">
        <v>21</v>
      </c>
      <c r="D11" s="11">
        <v>1</v>
      </c>
      <c r="E11" s="12">
        <v>1200</v>
      </c>
      <c r="F11" s="19">
        <v>1315</v>
      </c>
      <c r="G11" s="13">
        <v>1500</v>
      </c>
      <c r="H11" s="14">
        <f t="shared" si="0"/>
        <v>1338.3333333333333</v>
      </c>
      <c r="I11" s="14">
        <f t="shared" si="1"/>
        <v>151.35499110810102</v>
      </c>
      <c r="J11" s="18">
        <f t="shared" si="2"/>
        <v>11.309214777691235</v>
      </c>
      <c r="K11" s="14">
        <f t="shared" si="3"/>
        <v>1338.3333333333333</v>
      </c>
      <c r="L11" s="16">
        <f t="shared" si="4"/>
        <v>1338.3333333333333</v>
      </c>
      <c r="M11" s="16">
        <f t="shared" si="5"/>
        <v>1338.33</v>
      </c>
      <c r="N11" s="16">
        <f t="shared" si="6"/>
        <v>1338.33</v>
      </c>
      <c r="O11" s="24">
        <f t="shared" si="7"/>
        <v>1200</v>
      </c>
    </row>
    <row r="12" spans="1:15" ht="80.25" customHeight="1">
      <c r="A12" s="10">
        <v>3</v>
      </c>
      <c r="B12" s="26" t="s">
        <v>24</v>
      </c>
      <c r="C12" s="11" t="s">
        <v>21</v>
      </c>
      <c r="D12" s="11">
        <v>1</v>
      </c>
      <c r="E12" s="12">
        <v>9000</v>
      </c>
      <c r="F12" s="27">
        <v>18000</v>
      </c>
      <c r="G12" s="13">
        <v>15460</v>
      </c>
      <c r="H12" s="14">
        <f t="shared" si="0"/>
        <v>14153.333333333334</v>
      </c>
      <c r="I12" s="14">
        <f t="shared" si="1"/>
        <v>4640.1005736226571</v>
      </c>
      <c r="J12" s="18">
        <f t="shared" si="2"/>
        <v>32.784507114620745</v>
      </c>
      <c r="K12" s="14">
        <f t="shared" si="3"/>
        <v>14153.333333333332</v>
      </c>
      <c r="L12" s="16">
        <f t="shared" si="4"/>
        <v>14153.333333333332</v>
      </c>
      <c r="M12" s="16">
        <f t="shared" si="5"/>
        <v>14153.33</v>
      </c>
      <c r="N12" s="16">
        <f t="shared" si="6"/>
        <v>14153.33</v>
      </c>
      <c r="O12" s="24">
        <f t="shared" si="7"/>
        <v>9000</v>
      </c>
    </row>
    <row r="13" spans="1:15" s="15" customFormat="1">
      <c r="A13" s="31" t="s">
        <v>7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  <c r="N13" s="17">
        <f>SUM(N10:N12)</f>
        <v>27351.66</v>
      </c>
      <c r="O13" s="25">
        <f>SUM(O10:O12)</f>
        <v>22060</v>
      </c>
    </row>
    <row r="15" spans="1:15" ht="15">
      <c r="A15" s="30" t="s">
        <v>15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5" ht="15" customHeight="1">
      <c r="A16" s="35" t="s">
        <v>25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1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ht="1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5" customHeight="1">
      <c r="A20" s="29"/>
      <c r="B20" s="29"/>
      <c r="C20" s="29"/>
      <c r="D20" s="29"/>
      <c r="E20" s="29"/>
      <c r="F20" s="29"/>
      <c r="G20" s="29"/>
    </row>
    <row r="21" spans="1:14" ht="3" customHeight="1">
      <c r="A21" s="29"/>
      <c r="B21" s="29"/>
      <c r="C21" s="29"/>
      <c r="D21" s="29"/>
      <c r="E21" s="29"/>
      <c r="F21" s="29"/>
      <c r="G21" s="29"/>
    </row>
    <row r="22" spans="1:14" hidden="1">
      <c r="A22" s="29"/>
      <c r="B22" s="29"/>
      <c r="C22" s="29"/>
      <c r="D22" s="29"/>
      <c r="E22" s="29"/>
      <c r="F22" s="29"/>
      <c r="G22" s="29"/>
    </row>
    <row r="25" spans="1:14">
      <c r="C25" s="29"/>
      <c r="D25" s="29"/>
      <c r="E25" s="29"/>
    </row>
    <row r="26" spans="1:14">
      <c r="B26" s="28"/>
    </row>
  </sheetData>
  <mergeCells count="16">
    <mergeCell ref="C25:E25"/>
    <mergeCell ref="A20:G22"/>
    <mergeCell ref="A15:N15"/>
    <mergeCell ref="A13:M13"/>
    <mergeCell ref="K1:N1"/>
    <mergeCell ref="A6:N6"/>
    <mergeCell ref="A8:A9"/>
    <mergeCell ref="B8:B9"/>
    <mergeCell ref="C8:C9"/>
    <mergeCell ref="D8:D9"/>
    <mergeCell ref="E8:G8"/>
    <mergeCell ref="H8:J8"/>
    <mergeCell ref="A2:N2"/>
    <mergeCell ref="A4:N4"/>
    <mergeCell ref="K8:O8"/>
    <mergeCell ref="A16:N18"/>
  </mergeCells>
  <pageMargins left="0.11811023622047245" right="0.11811023622047245" top="0.89" bottom="0" header="0.31496062992125984" footer="0.15748031496062992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ММ Аниканова</cp:lastModifiedBy>
  <cp:lastPrinted>2026-10-08T11:39:45Z</cp:lastPrinted>
  <dcterms:created xsi:type="dcterms:W3CDTF">2014-01-15T18:15:09Z</dcterms:created>
  <dcterms:modified xsi:type="dcterms:W3CDTF">2026-10-13T09:27:29Z</dcterms:modified>
</cp:coreProperties>
</file>