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vetinayav\Documents\2027\МИС\"/>
    </mc:Choice>
  </mc:AlternateContent>
  <bookViews>
    <workbookView xWindow="-120" yWindow="-120" windowWidth="29040" windowHeight="15840"/>
  </bookViews>
  <sheets>
    <sheet name="НМЦК расчет" sheetId="3" r:id="rId1"/>
    <sheet name="Лист1" sheetId="4" r:id="rId2"/>
  </sheets>
  <definedNames>
    <definedName name="_xlnm.Print_Area" localSheetId="0">'НМЦК расчет'!$A$1:$P$14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3" l="1"/>
  <c r="M8" i="3"/>
  <c r="P7" i="3" l="1"/>
  <c r="O7" i="3"/>
  <c r="L7" i="3"/>
  <c r="I7" i="3"/>
  <c r="K7" i="3"/>
  <c r="P8" i="3" l="1"/>
  <c r="K8" i="3"/>
  <c r="I8" i="3"/>
  <c r="G7" i="3"/>
  <c r="G8" i="3" l="1"/>
  <c r="N7" i="3"/>
  <c r="M12" i="3"/>
  <c r="M7" i="3"/>
  <c r="N8" i="3" l="1"/>
  <c r="M10" i="3" s="1"/>
  <c r="M11" i="3" l="1"/>
</calcChain>
</file>

<file path=xl/sharedStrings.xml><?xml version="1.0" encoding="utf-8"?>
<sst xmlns="http://schemas.openxmlformats.org/spreadsheetml/2006/main" count="73" uniqueCount="66">
  <si>
    <t xml:space="preserve">Обоснование начальной (максимальной) цены контракта </t>
  </si>
  <si>
    <t>Основные характеристики объекта закупки</t>
  </si>
  <si>
    <t>Расчет НМЦК</t>
  </si>
  <si>
    <t>ИТОГО:</t>
  </si>
  <si>
    <t>№ п/п</t>
  </si>
  <si>
    <t>Единица измерения</t>
  </si>
  <si>
    <t>Среднее значение</t>
  </si>
  <si>
    <t>Количество</t>
  </si>
  <si>
    <t>Среднее квадратичное отклонение</t>
  </si>
  <si>
    <t>Среднее значение цены:</t>
  </si>
  <si>
    <t>Коэффициент вариации :</t>
  </si>
  <si>
    <t>Среднее квадратичное отклонение:</t>
  </si>
  <si>
    <t>Кол по ОКЕИ</t>
  </si>
  <si>
    <t>Метод сопоставимых рыночных цен (анализа рынка) 
(Основание: ч.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нужд»)</t>
  </si>
  <si>
    <t>Используемый метод определения НМЦК 
с обоснованием:</t>
  </si>
  <si>
    <t>При расчете корректирующие коэффициенты и индексы :</t>
  </si>
  <si>
    <t>Коэффициент исходя из возможностей Заказчика:</t>
  </si>
  <si>
    <t>Исходя из возможности Заказчика</t>
  </si>
  <si>
    <t>Определение НМЦК методом сопоставимых рыночных цен (анализа рынка)</t>
  </si>
  <si>
    <t>Метод сопоставимых рыночных цен (анализа рынка) является приоритетным для определения и обоснования НМЦК. Использование иных методов допускается в случаях, предусмотренных частями 7-11 статьи 22 Федерального закона № 44-ФЗ.</t>
  </si>
  <si>
    <t>Цены прошлых периодов, используемые в расчетах в соответствии с  Рекомендациями, могут быть приведены к текущему уровню цен путем применения коэффициента, рассчитанного в соответствии с формулой:</t>
  </si>
  <si>
    <t>k(пп) =</t>
  </si>
  <si>
    <t>,</t>
  </si>
  <si>
    <t>100 +         (t)_tф (ИПЦ_t - 100)</t>
  </si>
  <si>
    <t>где:</t>
  </si>
  <si>
    <t>k(пп) - коэффициент для пересчета цен прошлых периодов к текущему уровню цен;</t>
  </si>
  <si>
    <t>tф - срок формирования ценовой информации, используемой для расчета;</t>
  </si>
  <si>
    <t>t - месяц проведения расчетов НМЦК;</t>
  </si>
  <si>
    <t>ИПЦ_t - индекс потребительских цен на месяц в процентах к предыдущему месяцу, соответствующий месяцу в интервале от tф до t включительно, установленный Федеральной службой государственной статистики (официальный сайт в сети "Интернет"   www.gks.ru).</t>
  </si>
  <si>
    <t>В целях определения однородности совокупности значений выявленных цен, используемых в расчете НМЦК в соответствии с настоящим разделом, рекомендуется определять коэффициент вариации. Коэффициент вариации цены определяется по следующей формуле</t>
  </si>
  <si>
    <t>V =</t>
  </si>
  <si>
    <t>x 100 ,</t>
  </si>
  <si>
    <t>&lt;ц&gt;</t>
  </si>
  <si>
    <t>V - коэффициент вариации;</t>
  </si>
  <si>
    <t>ц_i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</si>
  <si>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</si>
  <si>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- количество значений, используемых в расчете.</t>
  </si>
  <si>
    <t>Коэффициент вариации:</t>
  </si>
  <si>
    <t xml:space="preserve">  Совокупность значений, используемых в расчете, при определении НМЦК считается неоднородной, если коэффициент вариации цены превышает 33%. Если коэффициент вариации превышает 33%, целесообразно провести дополнительные исследования в целях увеличения количества ценовой информации, используемой в расчетах.</t>
  </si>
  <si>
    <t>НМЦК методом сопоставимых рыночных цен (анализа рынка) определяется по формуле:</t>
  </si>
  <si>
    <t>НМЦК(рын) =</t>
  </si>
  <si>
    <t>v</t>
  </si>
  <si>
    <t xml:space="preserve">x            (n)_i = 1ц_i </t>
  </si>
  <si>
    <t>n</t>
  </si>
  <si>
    <t>НМЦК(рын) 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</si>
  <si>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</si>
  <si>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</si>
  <si>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</si>
  <si>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>ц_i -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настоящих Рекомендаций.</t>
  </si>
  <si>
    <t>Цена за ед. изм., руб</t>
  </si>
  <si>
    <t>Общая цена , руб</t>
  </si>
  <si>
    <t>Общая цена, руб</t>
  </si>
  <si>
    <t>Среднее значение за единицу, руб</t>
  </si>
  <si>
    <t>Общее среднее значение , руб</t>
  </si>
  <si>
    <t>Наименование товара (работ, услуг)</t>
  </si>
  <si>
    <t xml:space="preserve">   Исходя из анализа ценовых предложений рынка и возможностей Заказчика, минимальная цена контракта составляет :</t>
  </si>
  <si>
    <t>применялись</t>
  </si>
  <si>
    <t>Начальник отдела ИТО                                __________/Д.Е. Коновалов/</t>
  </si>
  <si>
    <t>Два миллиона двести девяносто девять тысяч девятьсот девяносто девять рублей 92 копейки</t>
  </si>
  <si>
    <t xml:space="preserve">на оказание услуг по сопровождению медицинской информационной системы (МИС) ИБИС ЛПУ в 2027г.
</t>
  </si>
  <si>
    <t>Место оказания услуг: 105118, г. Москва, Шоссе Энтузиастов, д. 42, г. Москва, шоссе Энтузиастов, д. 42 стр. 1, г. Москва, ул. Новозаводская, д. 11/5, стр. 11, г. Москва, ул. Новозаводская, д. 11/5, стр. 19
Срок оказания услуг: с  21.12.2026 г. по 20.12.2027 г. включительно 
ОКПД2/КТРУ - 62.02.30.000 /62.02.30.000-00000002</t>
  </si>
  <si>
    <t>Оказание услуг по сопровождению медицинской информационной системы (МИС) ИБИС ЛПУ в 2027 году.</t>
  </si>
  <si>
    <t>Ответ на запрос о предоставлении ценовой информации 
№ 0373100014426000371/1    от 14.09.2026</t>
  </si>
  <si>
    <t>Ответ на запрос о предоставлении ценовой информации 
№ 0373100014426000371/3    от 14.09.2026</t>
  </si>
  <si>
    <t>876</t>
  </si>
  <si>
    <t>условная единица  (месяц)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</si>
</sst>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,##0.00\ &quot;₽&quot;"/>
    <numFmt numFmtId="166" formatCode="0.00000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33333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DADADA"/>
      </bottom>
      <diagonal/>
    </border>
    <border>
      <left/>
      <right/>
      <top style="medium">
        <color indexed="64"/>
      </top>
      <bottom style="medium">
        <color rgb="FFDADADA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0" borderId="39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165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 wrapText="1"/>
    </xf>
    <xf numFmtId="165" fontId="2" fillId="0" borderId="13" xfId="1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165" fontId="15" fillId="0" borderId="45" xfId="0" applyNumberFormat="1" applyFont="1" applyBorder="1" applyAlignment="1">
      <alignment vertical="center"/>
    </xf>
    <xf numFmtId="165" fontId="15" fillId="0" borderId="46" xfId="0" applyNumberFormat="1" applyFont="1" applyBorder="1" applyAlignment="1">
      <alignment horizontal="center" vertical="center"/>
    </xf>
    <xf numFmtId="165" fontId="15" fillId="0" borderId="45" xfId="0" applyNumberFormat="1" applyFont="1" applyBorder="1" applyAlignment="1">
      <alignment horizontal="center" vertical="center"/>
    </xf>
    <xf numFmtId="44" fontId="15" fillId="0" borderId="47" xfId="0" applyNumberFormat="1" applyFont="1" applyBorder="1" applyAlignment="1">
      <alignment vertical="center" wrapText="1"/>
    </xf>
    <xf numFmtId="165" fontId="15" fillId="2" borderId="47" xfId="1" applyNumberFormat="1" applyFont="1" applyFill="1" applyBorder="1" applyAlignment="1">
      <alignment horizontal="center" vertical="center"/>
    </xf>
    <xf numFmtId="165" fontId="2" fillId="0" borderId="40" xfId="0" applyNumberFormat="1" applyFont="1" applyBorder="1" applyAlignment="1">
      <alignment horizontal="center" vertical="center"/>
    </xf>
    <xf numFmtId="165" fontId="15" fillId="0" borderId="3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center" vertical="center"/>
    </xf>
    <xf numFmtId="10" fontId="15" fillId="0" borderId="37" xfId="0" applyNumberFormat="1" applyFont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7" fillId="0" borderId="49" xfId="0" applyFont="1" applyBorder="1" applyAlignment="1" applyProtection="1">
      <alignment horizontal="center" vertical="center" wrapText="1"/>
      <protection locked="0"/>
    </xf>
    <xf numFmtId="49" fontId="17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16" fillId="0" borderId="3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../media/image4.jpeg"/><Relationship Id="rId2" Type="http://schemas.openxmlformats.org/officeDocument/2006/relationships/image" Target="https://normativ.kontur.ru/image?moduleId=1&amp;imageId=9872" TargetMode="External"/><Relationship Id="rId1" Type="http://schemas.openxmlformats.org/officeDocument/2006/relationships/image" Target="../media/image1.gif"/><Relationship Id="rId6" Type="http://schemas.openxmlformats.org/officeDocument/2006/relationships/image" Target="https://normativ.kontur.ru/image?moduleId=1&amp;imageId=23346" TargetMode="External"/><Relationship Id="rId5" Type="http://schemas.openxmlformats.org/officeDocument/2006/relationships/image" Target="../media/image3.gif"/><Relationship Id="rId4" Type="http://schemas.openxmlformats.org/officeDocument/2006/relationships/image" Target="https://normativ.kontur.ru/image?moduleId=1&amp;imageId=2334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171450</xdr:rowOff>
    </xdr:from>
    <xdr:to>
      <xdr:col>1</xdr:col>
      <xdr:colOff>638175</xdr:colOff>
      <xdr:row>4</xdr:row>
      <xdr:rowOff>171450</xdr:rowOff>
    </xdr:to>
    <xdr:pic>
      <xdr:nvPicPr>
        <xdr:cNvPr id="2" name="Рисунок 1" descr="https://normativ.kontur.ru/image?moduleId=1&amp;imageId=98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781050"/>
          <a:ext cx="152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895350</xdr:colOff>
      <xdr:row>13</xdr:row>
      <xdr:rowOff>19050</xdr:rowOff>
    </xdr:from>
    <xdr:to>
      <xdr:col>1</xdr:col>
      <xdr:colOff>1104900</xdr:colOff>
      <xdr:row>13</xdr:row>
      <xdr:rowOff>200025</xdr:rowOff>
    </xdr:to>
    <xdr:pic>
      <xdr:nvPicPr>
        <xdr:cNvPr id="3" name="Рисунок 2" descr="https://normativ.kontur.ru/image?moduleId=1&amp;imageId=2334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609850"/>
          <a:ext cx="2095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180975</xdr:colOff>
      <xdr:row>17</xdr:row>
      <xdr:rowOff>85726</xdr:rowOff>
    </xdr:from>
    <xdr:to>
      <xdr:col>3</xdr:col>
      <xdr:colOff>419099</xdr:colOff>
      <xdr:row>17</xdr:row>
      <xdr:rowOff>839100</xdr:rowOff>
    </xdr:to>
    <xdr:pic>
      <xdr:nvPicPr>
        <xdr:cNvPr id="4" name="Рисунок 3" descr="https://normativ.kontur.ru/image?moduleId=1&amp;imageId=2334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476626"/>
          <a:ext cx="3724274" cy="696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22</xdr:row>
      <xdr:rowOff>66675</xdr:rowOff>
    </xdr:from>
    <xdr:to>
      <xdr:col>5</xdr:col>
      <xdr:colOff>231458</xdr:colOff>
      <xdr:row>22</xdr:row>
      <xdr:rowOff>2057400</xdr:rowOff>
    </xdr:to>
    <xdr:pic>
      <xdr:nvPicPr>
        <xdr:cNvPr id="5" name="Рисунок 4" descr="post_5b6d4ab59599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038725"/>
          <a:ext cx="5013008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352425</xdr:colOff>
      <xdr:row>25</xdr:row>
      <xdr:rowOff>66675</xdr:rowOff>
    </xdr:from>
    <xdr:to>
      <xdr:col>5</xdr:col>
      <xdr:colOff>504825</xdr:colOff>
      <xdr:row>26</xdr:row>
      <xdr:rowOff>66675</xdr:rowOff>
    </xdr:to>
    <xdr:pic>
      <xdr:nvPicPr>
        <xdr:cNvPr id="6" name="Рисунок 5" descr="https://normativ.kontur.ru/image?moduleId=1&amp;imageId=987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7410450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k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tabSelected="1" topLeftCell="D6" zoomScale="70" zoomScaleNormal="70" workbookViewId="0">
      <selection sqref="A1:P14"/>
    </sheetView>
  </sheetViews>
  <sheetFormatPr defaultRowHeight="15" x14ac:dyDescent="0.25"/>
  <cols>
    <col min="1" max="1" width="5.5703125" style="2" customWidth="1"/>
    <col min="2" max="2" width="25.28515625" style="2" customWidth="1"/>
    <col min="3" max="3" width="10.28515625" style="2" customWidth="1"/>
    <col min="4" max="4" width="7.85546875" style="2" customWidth="1"/>
    <col min="5" max="5" width="13.28515625" style="2" customWidth="1"/>
    <col min="6" max="6" width="15.7109375" style="2" customWidth="1"/>
    <col min="7" max="7" width="22.140625" style="2" customWidth="1"/>
    <col min="8" max="8" width="15.7109375" style="2" customWidth="1"/>
    <col min="9" max="9" width="18" style="2" customWidth="1"/>
    <col min="10" max="10" width="16" style="2" bestFit="1" customWidth="1"/>
    <col min="11" max="11" width="19.28515625" style="2" customWidth="1"/>
    <col min="12" max="12" width="20.85546875" style="2" customWidth="1"/>
    <col min="13" max="13" width="25" style="2" bestFit="1" customWidth="1"/>
    <col min="14" max="14" width="23.140625" style="2" bestFit="1" customWidth="1"/>
    <col min="15" max="15" width="23.85546875" style="2" customWidth="1"/>
    <col min="16" max="16" width="18.140625" style="2" customWidth="1"/>
    <col min="17" max="17" width="9.140625" style="2"/>
    <col min="18" max="18" width="11.7109375" style="2" bestFit="1" customWidth="1"/>
    <col min="19" max="16384" width="9.140625" style="2"/>
  </cols>
  <sheetData>
    <row r="1" spans="1:18" ht="31.5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</row>
    <row r="2" spans="1:18" ht="39" customHeight="1" thickBot="1" x14ac:dyDescent="0.3">
      <c r="A2" s="43" t="s">
        <v>59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</row>
    <row r="3" spans="1:18" ht="88.5" customHeight="1" x14ac:dyDescent="0.25">
      <c r="A3" s="59" t="s">
        <v>1</v>
      </c>
      <c r="B3" s="60"/>
      <c r="C3" s="60"/>
      <c r="D3" s="61"/>
      <c r="E3" s="46" t="s">
        <v>60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</row>
    <row r="4" spans="1:18" ht="81" customHeight="1" thickBot="1" x14ac:dyDescent="0.3">
      <c r="A4" s="54" t="s">
        <v>14</v>
      </c>
      <c r="B4" s="55"/>
      <c r="C4" s="55"/>
      <c r="D4" s="56"/>
      <c r="E4" s="48" t="s">
        <v>13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9"/>
    </row>
    <row r="5" spans="1:18" ht="122.25" customHeight="1" thickBot="1" x14ac:dyDescent="0.3">
      <c r="A5" s="62" t="s">
        <v>4</v>
      </c>
      <c r="B5" s="64" t="s">
        <v>54</v>
      </c>
      <c r="C5" s="66" t="s">
        <v>5</v>
      </c>
      <c r="D5" s="52" t="s">
        <v>12</v>
      </c>
      <c r="E5" s="68" t="s">
        <v>7</v>
      </c>
      <c r="F5" s="50" t="s">
        <v>62</v>
      </c>
      <c r="G5" s="51"/>
      <c r="H5" s="50" t="s">
        <v>63</v>
      </c>
      <c r="I5" s="51"/>
      <c r="J5" s="50" t="s">
        <v>63</v>
      </c>
      <c r="K5" s="51"/>
      <c r="L5" s="57" t="s">
        <v>52</v>
      </c>
      <c r="M5" s="57" t="s">
        <v>53</v>
      </c>
      <c r="N5" s="57" t="s">
        <v>8</v>
      </c>
      <c r="O5" s="70" t="s">
        <v>17</v>
      </c>
      <c r="P5" s="71"/>
    </row>
    <row r="6" spans="1:18" ht="66.75" customHeight="1" thickBot="1" x14ac:dyDescent="0.3">
      <c r="A6" s="63"/>
      <c r="B6" s="65"/>
      <c r="C6" s="67"/>
      <c r="D6" s="53"/>
      <c r="E6" s="69"/>
      <c r="F6" s="15" t="s">
        <v>49</v>
      </c>
      <c r="G6" s="16" t="s">
        <v>50</v>
      </c>
      <c r="H6" s="15" t="s">
        <v>49</v>
      </c>
      <c r="I6" s="16" t="s">
        <v>51</v>
      </c>
      <c r="J6" s="15" t="s">
        <v>49</v>
      </c>
      <c r="K6" s="16" t="s">
        <v>51</v>
      </c>
      <c r="L6" s="58"/>
      <c r="M6" s="58"/>
      <c r="N6" s="58"/>
      <c r="O6" s="17" t="s">
        <v>49</v>
      </c>
      <c r="P6" s="18" t="s">
        <v>51</v>
      </c>
    </row>
    <row r="7" spans="1:18" ht="160.5" customHeight="1" thickBot="1" x14ac:dyDescent="0.3">
      <c r="A7" s="19">
        <v>1</v>
      </c>
      <c r="B7" s="14" t="s">
        <v>61</v>
      </c>
      <c r="C7" s="38" t="s">
        <v>65</v>
      </c>
      <c r="D7" s="39" t="s">
        <v>64</v>
      </c>
      <c r="E7" s="38">
        <v>12</v>
      </c>
      <c r="F7" s="20">
        <v>224800</v>
      </c>
      <c r="G7" s="21">
        <f>E7*F7</f>
        <v>2697600</v>
      </c>
      <c r="H7" s="20">
        <v>225420</v>
      </c>
      <c r="I7" s="21">
        <f>E7*H7</f>
        <v>2705040</v>
      </c>
      <c r="J7" s="20">
        <v>231480</v>
      </c>
      <c r="K7" s="21">
        <f>J7*E7</f>
        <v>2777760</v>
      </c>
      <c r="L7" s="22">
        <f>ROUND((F7+H7+J7)/3,2)</f>
        <v>227233.33</v>
      </c>
      <c r="M7" s="23">
        <f t="shared" ref="M7:M9" si="0">PRODUCT(L7,E7)</f>
        <v>2726799.96</v>
      </c>
      <c r="N7" s="23">
        <f>STDEV(G7,I7,K7)</f>
        <v>44289.158944373732</v>
      </c>
      <c r="O7" s="24">
        <f>ROUND(P9*L7,2)</f>
        <v>191666.66</v>
      </c>
      <c r="P7" s="21">
        <f>O7*E7</f>
        <v>2299999.92</v>
      </c>
    </row>
    <row r="8" spans="1:18" ht="51" customHeight="1" thickBot="1" x14ac:dyDescent="0.3">
      <c r="A8" s="77" t="s">
        <v>3</v>
      </c>
      <c r="B8" s="78"/>
      <c r="C8" s="78"/>
      <c r="D8" s="78"/>
      <c r="E8" s="79"/>
      <c r="F8" s="25"/>
      <c r="G8" s="26">
        <f>SUM(G7:G7)</f>
        <v>2697600</v>
      </c>
      <c r="H8" s="27"/>
      <c r="I8" s="26">
        <f>SUM(I7:I7)</f>
        <v>2705040</v>
      </c>
      <c r="J8" s="27"/>
      <c r="K8" s="26">
        <f>SUM(K7:K7)</f>
        <v>2777760</v>
      </c>
      <c r="L8" s="28" t="s">
        <v>6</v>
      </c>
      <c r="M8" s="23">
        <f>M7</f>
        <v>2726799.96</v>
      </c>
      <c r="N8" s="29">
        <f>STDEV(G8,I8,K8)</f>
        <v>44289.158944373732</v>
      </c>
      <c r="O8" s="30"/>
      <c r="P8" s="31">
        <f>SUM(P7:P7)</f>
        <v>2299999.92</v>
      </c>
    </row>
    <row r="9" spans="1:18" ht="44.25" customHeight="1" thickBot="1" x14ac:dyDescent="0.3">
      <c r="A9" s="84" t="s">
        <v>2</v>
      </c>
      <c r="B9" s="85"/>
      <c r="C9" s="85"/>
      <c r="D9" s="85"/>
      <c r="E9" s="86"/>
      <c r="F9" s="93" t="s">
        <v>9</v>
      </c>
      <c r="G9" s="93"/>
      <c r="H9" s="93"/>
      <c r="I9" s="93"/>
      <c r="J9" s="93"/>
      <c r="K9" s="93"/>
      <c r="L9" s="93"/>
      <c r="M9" s="23">
        <f>M7</f>
        <v>2726799.96</v>
      </c>
      <c r="N9" s="73" t="s">
        <v>16</v>
      </c>
      <c r="O9" s="74"/>
      <c r="P9" s="32">
        <v>0.84347950000000005</v>
      </c>
      <c r="R9" s="3"/>
    </row>
    <row r="10" spans="1:18" s="1" customFormat="1" ht="51.75" customHeight="1" x14ac:dyDescent="0.25">
      <c r="A10" s="87"/>
      <c r="B10" s="88"/>
      <c r="C10" s="88"/>
      <c r="D10" s="88"/>
      <c r="E10" s="89"/>
      <c r="F10" s="94" t="s">
        <v>11</v>
      </c>
      <c r="G10" s="94"/>
      <c r="H10" s="94"/>
      <c r="I10" s="94"/>
      <c r="J10" s="94"/>
      <c r="K10" s="94"/>
      <c r="L10" s="94"/>
      <c r="M10" s="33">
        <f>N8</f>
        <v>44289.158944373732</v>
      </c>
      <c r="N10" s="73" t="s">
        <v>15</v>
      </c>
      <c r="O10" s="74"/>
      <c r="P10" s="34" t="s">
        <v>56</v>
      </c>
    </row>
    <row r="11" spans="1:18" s="1" customFormat="1" ht="33.75" customHeight="1" thickBot="1" x14ac:dyDescent="0.3">
      <c r="A11" s="90"/>
      <c r="B11" s="91"/>
      <c r="C11" s="91"/>
      <c r="D11" s="91"/>
      <c r="E11" s="92"/>
      <c r="F11" s="95" t="s">
        <v>10</v>
      </c>
      <c r="G11" s="95"/>
      <c r="H11" s="95"/>
      <c r="I11" s="95"/>
      <c r="J11" s="95"/>
      <c r="K11" s="95"/>
      <c r="L11" s="95"/>
      <c r="M11" s="35">
        <f>M10/M9</f>
        <v>1.6242173827952431E-2</v>
      </c>
      <c r="N11" s="75"/>
      <c r="O11" s="75"/>
      <c r="P11" s="76"/>
    </row>
    <row r="12" spans="1:18" ht="39.75" customHeight="1" thickBot="1" x14ac:dyDescent="0.3">
      <c r="A12" s="80" t="s">
        <v>55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36">
        <f>P8</f>
        <v>2299999.92</v>
      </c>
      <c r="N12" s="82" t="s">
        <v>58</v>
      </c>
      <c r="O12" s="82"/>
      <c r="P12" s="83"/>
    </row>
    <row r="13" spans="1:18" ht="33.75" customHeight="1" x14ac:dyDescent="0.25">
      <c r="A13" s="72" t="s">
        <v>57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1"/>
      <c r="O13" s="37"/>
      <c r="P13" s="1"/>
    </row>
    <row r="14" spans="1:18" ht="33.75" customHeight="1" x14ac:dyDescent="0.25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1"/>
      <c r="O14" s="1"/>
      <c r="P14" s="1"/>
    </row>
    <row r="15" spans="1:18" ht="27.75" customHeight="1" x14ac:dyDescent="0.25"/>
    <row r="16" spans="1:18" ht="33.75" hidden="1" customHeight="1" x14ac:dyDescent="0.25"/>
    <row r="17" ht="33.75" hidden="1" customHeight="1" x14ac:dyDescent="0.25"/>
    <row r="18" ht="33.75" hidden="1" customHeight="1" x14ac:dyDescent="0.25"/>
    <row r="19" ht="33.75" customHeight="1" x14ac:dyDescent="0.25"/>
    <row r="20" ht="33.75" customHeight="1" x14ac:dyDescent="0.25"/>
    <row r="21" ht="33.75" customHeight="1" x14ac:dyDescent="0.25"/>
    <row r="22" ht="33.75" customHeight="1" x14ac:dyDescent="0.25"/>
    <row r="23" ht="33.75" customHeight="1" x14ac:dyDescent="0.25"/>
    <row r="24" ht="33.75" customHeight="1" x14ac:dyDescent="0.25"/>
    <row r="25" ht="33.75" customHeight="1" x14ac:dyDescent="0.25"/>
    <row r="26" ht="33.75" customHeight="1" x14ac:dyDescent="0.25"/>
  </sheetData>
  <mergeCells count="29">
    <mergeCell ref="E5:E6"/>
    <mergeCell ref="O5:P5"/>
    <mergeCell ref="A13:M14"/>
    <mergeCell ref="N9:O9"/>
    <mergeCell ref="N10:O10"/>
    <mergeCell ref="N11:P11"/>
    <mergeCell ref="A8:E8"/>
    <mergeCell ref="A12:L12"/>
    <mergeCell ref="N12:P12"/>
    <mergeCell ref="A9:E11"/>
    <mergeCell ref="F9:L9"/>
    <mergeCell ref="F10:L10"/>
    <mergeCell ref="F11:L11"/>
    <mergeCell ref="A1:P1"/>
    <mergeCell ref="A2:P2"/>
    <mergeCell ref="E3:P3"/>
    <mergeCell ref="E4:P4"/>
    <mergeCell ref="F5:G5"/>
    <mergeCell ref="H5:I5"/>
    <mergeCell ref="D5:D6"/>
    <mergeCell ref="A4:D4"/>
    <mergeCell ref="J5:K5"/>
    <mergeCell ref="L5:L6"/>
    <mergeCell ref="M5:M6"/>
    <mergeCell ref="N5:N6"/>
    <mergeCell ref="A3:D3"/>
    <mergeCell ref="A5:A6"/>
    <mergeCell ref="B5:B6"/>
    <mergeCell ref="C5:C6"/>
  </mergeCells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>
      <selection activeCell="A32" sqref="A32:V34"/>
    </sheetView>
  </sheetViews>
  <sheetFormatPr defaultRowHeight="15" x14ac:dyDescent="0.25"/>
  <cols>
    <col min="2" max="2" width="17.85546875" customWidth="1"/>
    <col min="3" max="3" width="20" customWidth="1"/>
  </cols>
  <sheetData>
    <row r="1" spans="1:24" ht="15.75" x14ac:dyDescent="0.25">
      <c r="A1" s="96" t="s">
        <v>18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5">
      <c r="A2" s="5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6.5" thickBot="1" x14ac:dyDescent="0.3">
      <c r="A3" s="5" t="s">
        <v>20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99" t="s">
        <v>21</v>
      </c>
      <c r="B4" s="6"/>
      <c r="C4" s="102" t="s">
        <v>22</v>
      </c>
    </row>
    <row r="5" spans="1:24" ht="24.75" thickBot="1" x14ac:dyDescent="0.3">
      <c r="A5" s="100"/>
      <c r="B5" s="7" t="s">
        <v>23</v>
      </c>
      <c r="C5" s="103"/>
    </row>
    <row r="6" spans="1:24" ht="15.75" thickBot="1" x14ac:dyDescent="0.3">
      <c r="A6" s="101"/>
      <c r="B6" s="8">
        <v>100</v>
      </c>
      <c r="C6" s="104"/>
    </row>
    <row r="7" spans="1:24" ht="15.75" x14ac:dyDescent="0.25">
      <c r="A7" s="5" t="s">
        <v>24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9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x14ac:dyDescent="0.25">
      <c r="A9" s="9" t="s">
        <v>26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9" t="s">
        <v>27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5">
      <c r="A11" s="105" t="s">
        <v>28</v>
      </c>
      <c r="B11" s="105"/>
      <c r="C11" s="105"/>
      <c r="D11" s="105"/>
      <c r="E11" s="105"/>
      <c r="F11" s="105"/>
      <c r="G11" s="105"/>
      <c r="H11" s="105"/>
      <c r="I11" s="105"/>
      <c r="J11" s="105"/>
    </row>
    <row r="12" spans="1:24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24" ht="16.5" thickBot="1" x14ac:dyDescent="0.3">
      <c r="A13" s="106" t="s">
        <v>29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</row>
    <row r="14" spans="1:24" ht="15.75" thickBot="1" x14ac:dyDescent="0.3">
      <c r="A14" s="107" t="s">
        <v>30</v>
      </c>
      <c r="B14" s="10"/>
      <c r="C14" s="109" t="s">
        <v>31</v>
      </c>
    </row>
    <row r="15" spans="1:24" ht="15.75" thickBot="1" x14ac:dyDescent="0.3">
      <c r="A15" s="108"/>
      <c r="B15" s="11" t="s">
        <v>32</v>
      </c>
      <c r="C15" s="110"/>
    </row>
    <row r="16" spans="1:24" ht="15.75" x14ac:dyDescent="0.25">
      <c r="A16" s="9" t="s">
        <v>24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x14ac:dyDescent="0.25">
      <c r="A17" s="9" t="s">
        <v>33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95.25" customHeight="1" x14ac:dyDescent="0.25"/>
    <row r="19" spans="1:24" ht="15.75" x14ac:dyDescent="0.25">
      <c r="A19" s="9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x14ac:dyDescent="0.25">
      <c r="A20" s="9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x14ac:dyDescent="0.25">
      <c r="A21" s="9" t="s">
        <v>36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x14ac:dyDescent="0.25">
      <c r="A22" s="5" t="s">
        <v>37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08" customHeight="1" x14ac:dyDescent="0.25"/>
    <row r="24" spans="1:24" ht="49.5" customHeight="1" x14ac:dyDescent="0.25">
      <c r="A24" s="111" t="s">
        <v>38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4"/>
      <c r="X24" s="4"/>
    </row>
    <row r="25" spans="1:24" ht="16.5" thickBot="1" x14ac:dyDescent="0.3">
      <c r="A25" s="97" t="s">
        <v>39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thickBot="1" x14ac:dyDescent="0.3">
      <c r="A26" s="12"/>
      <c r="B26" s="12"/>
      <c r="C26" s="12"/>
      <c r="D26" s="107" t="s">
        <v>40</v>
      </c>
      <c r="E26" s="13" t="s">
        <v>41</v>
      </c>
      <c r="F26" s="112" t="s">
        <v>42</v>
      </c>
      <c r="G26" s="12"/>
    </row>
    <row r="27" spans="1:24" ht="15.75" thickBot="1" x14ac:dyDescent="0.3">
      <c r="D27" s="108"/>
      <c r="E27" s="11" t="s">
        <v>43</v>
      </c>
      <c r="F27" s="113"/>
    </row>
    <row r="28" spans="1:24" ht="15.75" x14ac:dyDescent="0.25">
      <c r="A28" s="9" t="s">
        <v>44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x14ac:dyDescent="0.25">
      <c r="A29" s="9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x14ac:dyDescent="0.25">
      <c r="A30" s="9" t="s">
        <v>46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x14ac:dyDescent="0.25">
      <c r="A31" s="9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98" t="s">
        <v>48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4"/>
      <c r="X32" s="4"/>
    </row>
    <row r="33" spans="1:22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1:22" x14ac:dyDescent="0.2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</sheetData>
  <mergeCells count="12">
    <mergeCell ref="A1:L1"/>
    <mergeCell ref="A25:M25"/>
    <mergeCell ref="A32:V34"/>
    <mergeCell ref="A4:A6"/>
    <mergeCell ref="C4:C6"/>
    <mergeCell ref="A11:J12"/>
    <mergeCell ref="A13:X13"/>
    <mergeCell ref="A14:A15"/>
    <mergeCell ref="C14:C15"/>
    <mergeCell ref="A24:V24"/>
    <mergeCell ref="D26:D27"/>
    <mergeCell ref="F26:F27"/>
  </mergeCells>
  <hyperlinks>
    <hyperlink ref="A11" r:id="rId1" display="http://www.gks.ru/"/>
  </hyperlinks>
  <pageMargins left="0.7" right="0.7" top="0.75" bottom="0.75" header="0.3" footer="0.3"/>
  <pageSetup paperSize="9" scale="5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НМЦК расчет</vt:lpstr>
      <vt:lpstr>Лист1</vt:lpstr>
      <vt:lpstr>'НМЦК расчет'!Область_печати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Советина Яня Владиславовна</cp:lastModifiedBy>
  <cp:lastPrinted>2026-10-07T13:03:32Z</cp:lastPrinted>
  <dcterms:created xsi:type="dcterms:W3CDTF">2020-10-14T12:58:19Z</dcterms:created>
  <dcterms:modified xsi:type="dcterms:W3CDTF">2026-10-07T13:06:24Z</dcterms:modified>
</cp:coreProperties>
</file>