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:\работа\олеся\лабаратория\2026\техэксперт\"/>
    </mc:Choice>
  </mc:AlternateContent>
  <bookViews>
    <workbookView xWindow="0" yWindow="0" windowWidth="20490" windowHeight="7755"/>
  </bookViews>
  <sheets>
    <sheet name="расчет нмцк" sheetId="1" r:id="rId1"/>
  </sheets>
  <definedNames>
    <definedName name="_xlnm.Print_Area" localSheetId="0">'расчет нмцк'!$A$1:$N$18</definedName>
  </definedNames>
  <calcPr calcId="152511" refMode="R1C1"/>
</workbook>
</file>

<file path=xl/calcChain.xml><?xml version="1.0" encoding="utf-8"?>
<calcChain xmlns="http://schemas.openxmlformats.org/spreadsheetml/2006/main">
  <c r="F11" i="1" l="1"/>
  <c r="K10" i="1" l="1"/>
  <c r="J10" i="1" l="1"/>
  <c r="M10" i="1" s="1"/>
  <c r="L10" i="1" l="1"/>
  <c r="M11" i="1"/>
</calcChain>
</file>

<file path=xl/sharedStrings.xml><?xml version="1.0" encoding="utf-8"?>
<sst xmlns="http://schemas.openxmlformats.org/spreadsheetml/2006/main" count="31" uniqueCount="30">
  <si>
    <t>(предмет контракта)</t>
  </si>
  <si>
    <t>Основные характеристики объекта закупки</t>
  </si>
  <si>
    <t>Используемый метод НМЦК с обоснованием</t>
  </si>
  <si>
    <t>Метод сопоставимых рыночных цен (анализа рынка). Выбор данного метода осуществлен в соответствии с ч.6 ст.22 Федерального закона от 05.04.2013 г. №44-ФЗ, как приоритетный для определения НМЦК. Применение других методов нецелесообразно.</t>
  </si>
  <si>
    <t>Расчет НМЦК</t>
  </si>
  <si>
    <t>№ п/п</t>
  </si>
  <si>
    <t>Наименование услуг</t>
  </si>
  <si>
    <t>Ед. изм.</t>
  </si>
  <si>
    <t>Количество услуг, 
v</t>
  </si>
  <si>
    <t>Источник ценовой информации, цена за 1 единицу услуг, рублей</t>
  </si>
  <si>
    <t>Расчет НМЦК по формуле
рублей</t>
  </si>
  <si>
    <t xml:space="preserve">Среднее квадратичное отклонение </t>
  </si>
  <si>
    <t>коэф-
фициент
 вариации, 
%</t>
  </si>
  <si>
    <t xml:space="preserve">В целях выявления предложений, соответствующих установленным требованиям к услугам, Заказчиком проведен анализ рынка, направлены потенциальным исполнителям запросы о предоставлении информации о ценах на услуги, являющиеся объектом закупки.
Заказчиком на основе полученной информации произведен следующий расчет НМЦК: </t>
  </si>
  <si>
    <t>Итого</t>
  </si>
  <si>
    <t>Средняя арифме-
тическая величина 
цены единицы услуги &lt;ц&gt;, руб.</t>
  </si>
  <si>
    <t>Коэффициент вариации определен по формуле, установленной п.3.20 Методических рекомендаций. 
Коэффициент вариации &lt;33%,  совокупность цен принимается однородной.
НМЦК определена по  формуле, установленной п.3.21 Методических рекомендаций.</t>
  </si>
  <si>
    <t>Условная единица</t>
  </si>
  <si>
    <t>В соответствии с ООЗ</t>
  </si>
  <si>
    <t>Исполнитель:</t>
  </si>
  <si>
    <t>Заместитель директора</t>
  </si>
  <si>
    <t xml:space="preserve"> /  Соловьева А.Л./</t>
  </si>
  <si>
    <t>(должность)</t>
  </si>
  <si>
    <t xml:space="preserve">Предложение Исх. № б/н от 10.11.2025 г. 
</t>
  </si>
  <si>
    <t>Предложение Исх. № 203/25 от 10.12.2025 г.</t>
  </si>
  <si>
    <t xml:space="preserve">Предложение Исх. №172
от 10.11.2025г. </t>
  </si>
  <si>
    <t>Услуги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</t>
  </si>
  <si>
    <t>Дата подготовки обоснования НМЦК: 07.10.2026 г.</t>
  </si>
  <si>
    <t xml:space="preserve">Начальная (максимальная) цена контракта в соответствии с данным расчетом устанавливается в сумме 390 200 (Триста девяносто тысяч двести) рублей 00 копеек. </t>
  </si>
  <si>
    <r>
      <t xml:space="preserve">ОБОСНОВАНИЕ
НАЧАЛЬНОЙ (МАКСИМАЛЬНОЙ) ЦЕНЫ КОНТРАКТА, 
ЦЕНЫ КОНТРАКТА
</t>
    </r>
    <r>
      <rPr>
        <sz val="13"/>
        <color theme="1"/>
        <rFont val="Times New Roman"/>
        <family val="1"/>
        <charset val="204"/>
      </rPr>
      <t>оказание услуг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ресурсов, составляющих информационно-справочную систему «Техэксперт»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</si>
</sst>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3" fillId="0" borderId="9" xfId="0" applyFont="1" applyBorder="1"/>
    <xf numFmtId="0" fontId="7" fillId="0" borderId="10" xfId="0" applyFont="1" applyBorder="1" applyAlignment="1">
      <alignment vertical="top"/>
    </xf>
    <xf numFmtId="0" fontId="3" fillId="0" borderId="1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12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11" xfId="0" applyFont="1" applyBorder="1"/>
    <xf numFmtId="0" fontId="3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" fillId="0" borderId="0" xfId="1"/>
    <xf numFmtId="0" fontId="2" fillId="0" borderId="0" xfId="1" applyFont="1"/>
    <xf numFmtId="0" fontId="14" fillId="0" borderId="0" xfId="1" applyFont="1"/>
    <xf numFmtId="0" fontId="2" fillId="0" borderId="0" xfId="1" applyFont="1" applyAlignment="1">
      <alignment horizontal="justify" vertical="center"/>
    </xf>
    <xf numFmtId="0" fontId="14" fillId="0" borderId="0" xfId="1" applyFont="1" applyBorder="1" applyAlignment="1"/>
    <xf numFmtId="0" fontId="1" fillId="0" borderId="0" xfId="1" applyBorder="1" applyAlignment="1"/>
    <xf numFmtId="0" fontId="2" fillId="0" borderId="0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justify" vertical="center"/>
    </xf>
    <xf numFmtId="0" fontId="7" fillId="0" borderId="4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5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/>
    </xf>
    <xf numFmtId="0" fontId="2" fillId="0" borderId="6" xfId="0" applyFont="1" applyBorder="1" applyAlignment="1">
      <alignment horizontal="justify" vertical="top"/>
    </xf>
    <xf numFmtId="0" fontId="3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</cellXfs>
  <cellStyles count="2">
    <cellStyle name="Обычный" xfId="0" builtinId="0"/>
    <cellStyle name="Обычный 2" xfId="1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806450</xdr:colOff>
      <xdr:row>8</xdr:row>
      <xdr:rowOff>209550</xdr:rowOff>
    </xdr:from>
    <xdr:to>
      <xdr:col>10</xdr:col>
      <xdr:colOff>911225</xdr:colOff>
      <xdr:row>8</xdr:row>
      <xdr:rowOff>523875</xdr:rowOff>
    </xdr:to>
    <xdr:pic>
      <xdr:nvPicPr>
        <xdr:cNvPr id="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8283575" y="6096000"/>
          <a:ext cx="933450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80530</xdr:colOff>
      <xdr:row>8</xdr:row>
      <xdr:rowOff>295274</xdr:rowOff>
    </xdr:from>
    <xdr:to>
      <xdr:col>11</xdr:col>
      <xdr:colOff>781050</xdr:colOff>
      <xdr:row>8</xdr:row>
      <xdr:rowOff>666749</xdr:rowOff>
    </xdr:to>
    <xdr:pic>
      <xdr:nvPicPr>
        <xdr:cNvPr id="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9338830" y="6181724"/>
          <a:ext cx="700520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248264</xdr:colOff>
      <xdr:row>6</xdr:row>
      <xdr:rowOff>257175</xdr:rowOff>
    </xdr:from>
    <xdr:to>
      <xdr:col>13</xdr:col>
      <xdr:colOff>0</xdr:colOff>
      <xdr:row>6</xdr:row>
      <xdr:rowOff>619125</xdr:rowOff>
    </xdr:to>
    <xdr:pic>
      <xdr:nvPicPr>
        <xdr:cNvPr id="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2154515" y="1104900"/>
          <a:ext cx="1237634" cy="361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19050</xdr:colOff>
      <xdr:row>7</xdr:row>
      <xdr:rowOff>190500</xdr:rowOff>
    </xdr:from>
    <xdr:to>
      <xdr:col>13</xdr:col>
      <xdr:colOff>9525</xdr:colOff>
      <xdr:row>8</xdr:row>
      <xdr:rowOff>22225</xdr:rowOff>
    </xdr:to>
    <xdr:pic>
      <xdr:nvPicPr>
        <xdr:cNvPr id="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9153525" y="5695950"/>
          <a:ext cx="1438275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B4" sqref="B4:N4"/>
    </sheetView>
  </sheetViews>
  <sheetFormatPr defaultRowHeight="15" x14ac:dyDescent="0.25"/>
  <cols>
    <col min="1" max="1" width="18.7109375" bestFit="1" customWidth="1"/>
    <col min="2" max="2" width="2.85546875" bestFit="1" customWidth="1"/>
    <col min="3" max="3" width="4.5703125" customWidth="1"/>
    <col min="4" max="4" width="17.7109375" customWidth="1"/>
    <col min="5" max="6" width="7.5703125" bestFit="1" customWidth="1"/>
    <col min="7" max="8" width="12.7109375" bestFit="1" customWidth="1"/>
    <col min="9" max="9" width="12.85546875" bestFit="1" customWidth="1"/>
    <col min="10" max="10" width="14" bestFit="1" customWidth="1"/>
    <col min="11" max="11" width="14.28515625" bestFit="1" customWidth="1"/>
    <col min="12" max="12" width="12.28515625" bestFit="1" customWidth="1"/>
    <col min="13" max="13" width="21.7109375" bestFit="1" customWidth="1"/>
    <col min="14" max="14" width="2.5703125" bestFit="1" customWidth="1"/>
  </cols>
  <sheetData>
    <row r="1" spans="1:16" ht="10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57"/>
      <c r="L1" s="57"/>
      <c r="M1" s="57"/>
      <c r="N1" s="1"/>
      <c r="O1" s="2"/>
      <c r="P1" s="2"/>
    </row>
    <row r="2" spans="1:16" ht="133.5" customHeight="1" x14ac:dyDescent="0.25">
      <c r="A2" s="1"/>
      <c r="B2" s="58" t="s">
        <v>29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3"/>
      <c r="N2" s="4"/>
      <c r="O2" s="5"/>
      <c r="P2" s="2"/>
    </row>
    <row r="3" spans="1:16" ht="21" customHeight="1" x14ac:dyDescent="0.25">
      <c r="A3" s="1"/>
      <c r="B3" s="59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"/>
      <c r="N3" s="4"/>
      <c r="O3" s="5"/>
      <c r="P3" s="2"/>
    </row>
    <row r="4" spans="1:16" ht="65.25" customHeight="1" x14ac:dyDescent="0.25">
      <c r="A4" s="7" t="s">
        <v>1</v>
      </c>
      <c r="B4" s="61" t="s">
        <v>18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5"/>
      <c r="P4" s="2"/>
    </row>
    <row r="5" spans="1:16" ht="52.5" customHeight="1" x14ac:dyDescent="0.25">
      <c r="A5" s="7" t="s">
        <v>2</v>
      </c>
      <c r="B5" s="62" t="s">
        <v>3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5"/>
      <c r="P5" s="2"/>
    </row>
    <row r="6" spans="1:16" ht="51.75" customHeight="1" x14ac:dyDescent="0.25">
      <c r="A6" s="8" t="s">
        <v>4</v>
      </c>
      <c r="B6" s="46" t="s">
        <v>13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  <c r="O6" s="5"/>
      <c r="P6" s="2"/>
    </row>
    <row r="7" spans="1:16" ht="15" customHeight="1" x14ac:dyDescent="0.25">
      <c r="A7" s="9"/>
      <c r="B7" s="49"/>
      <c r="C7" s="50" t="s">
        <v>5</v>
      </c>
      <c r="D7" s="51" t="s">
        <v>6</v>
      </c>
      <c r="E7" s="50" t="s">
        <v>7</v>
      </c>
      <c r="F7" s="52" t="s">
        <v>8</v>
      </c>
      <c r="G7" s="50" t="s">
        <v>9</v>
      </c>
      <c r="H7" s="50"/>
      <c r="I7" s="50"/>
      <c r="J7" s="50"/>
      <c r="K7" s="50"/>
      <c r="L7" s="50"/>
      <c r="M7" s="53" t="s">
        <v>10</v>
      </c>
      <c r="N7" s="10"/>
      <c r="O7" s="2"/>
      <c r="P7" s="2"/>
    </row>
    <row r="8" spans="1:16" ht="43.9" customHeight="1" x14ac:dyDescent="0.25">
      <c r="A8" s="9"/>
      <c r="B8" s="49"/>
      <c r="C8" s="50"/>
      <c r="D8" s="51"/>
      <c r="E8" s="50"/>
      <c r="F8" s="52"/>
      <c r="G8" s="54" t="s">
        <v>23</v>
      </c>
      <c r="H8" s="54" t="s">
        <v>24</v>
      </c>
      <c r="I8" s="54" t="s">
        <v>25</v>
      </c>
      <c r="J8" s="55" t="s">
        <v>15</v>
      </c>
      <c r="K8" s="56" t="s">
        <v>11</v>
      </c>
      <c r="L8" s="56" t="s">
        <v>12</v>
      </c>
      <c r="M8" s="53"/>
      <c r="N8" s="10"/>
      <c r="O8" s="2"/>
      <c r="P8" s="2"/>
    </row>
    <row r="9" spans="1:16" ht="49.9" customHeight="1" x14ac:dyDescent="0.25">
      <c r="A9" s="9"/>
      <c r="B9" s="49"/>
      <c r="C9" s="50"/>
      <c r="D9" s="51"/>
      <c r="E9" s="50"/>
      <c r="F9" s="52"/>
      <c r="G9" s="54"/>
      <c r="H9" s="54"/>
      <c r="I9" s="54"/>
      <c r="J9" s="55"/>
      <c r="K9" s="56"/>
      <c r="L9" s="56"/>
      <c r="M9" s="53"/>
      <c r="N9" s="10"/>
      <c r="O9" s="2"/>
      <c r="P9" s="2"/>
    </row>
    <row r="10" spans="1:16" ht="179.25" customHeight="1" x14ac:dyDescent="0.25">
      <c r="A10" s="9"/>
      <c r="B10" s="19"/>
      <c r="C10" s="20">
        <v>1</v>
      </c>
      <c r="D10" s="21" t="s">
        <v>26</v>
      </c>
      <c r="E10" s="21" t="s">
        <v>17</v>
      </c>
      <c r="F10" s="22">
        <v>1</v>
      </c>
      <c r="G10" s="23">
        <v>388704</v>
      </c>
      <c r="H10" s="23">
        <v>400992</v>
      </c>
      <c r="I10" s="23">
        <v>380904</v>
      </c>
      <c r="J10" s="24">
        <f>ROUND((SUM(G10:I10))/3,2)</f>
        <v>390200</v>
      </c>
      <c r="K10" s="25">
        <f>ROUND(SQRT(DEVSQ(G10:I10)/2),2)</f>
        <v>10127.209999999999</v>
      </c>
      <c r="L10" s="26">
        <f>ROUND(K10/J10%,2)</f>
        <v>2.6</v>
      </c>
      <c r="M10" s="24">
        <f t="shared" ref="M10" si="0">ROUND(F10*J10,2)</f>
        <v>390200</v>
      </c>
      <c r="N10" s="10"/>
      <c r="O10" s="2"/>
      <c r="P10" s="2"/>
    </row>
    <row r="11" spans="1:16" ht="49.5" customHeight="1" x14ac:dyDescent="0.25">
      <c r="A11" s="11"/>
      <c r="B11" s="12"/>
      <c r="C11" s="13"/>
      <c r="D11" s="21" t="s">
        <v>14</v>
      </c>
      <c r="E11" s="21" t="s">
        <v>17</v>
      </c>
      <c r="F11" s="22">
        <f>SUM(F10)</f>
        <v>1</v>
      </c>
      <c r="G11" s="23"/>
      <c r="H11" s="24"/>
      <c r="I11" s="24"/>
      <c r="J11" s="24"/>
      <c r="K11" s="25"/>
      <c r="L11" s="26"/>
      <c r="M11" s="24">
        <f>SUM(M10:M10)</f>
        <v>390200</v>
      </c>
      <c r="N11" s="14"/>
      <c r="O11" s="2"/>
      <c r="P11" s="2"/>
    </row>
    <row r="12" spans="1:16" ht="10.5" customHeight="1" x14ac:dyDescent="0.25">
      <c r="A12" s="39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  <c r="O12" s="2"/>
      <c r="P12" s="2"/>
    </row>
    <row r="13" spans="1:16" ht="76.5" customHeight="1" x14ac:dyDescent="0.25">
      <c r="A13" s="40"/>
      <c r="B13" s="18"/>
      <c r="C13" s="41" t="s">
        <v>16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14"/>
      <c r="O13" s="2"/>
      <c r="P13" s="2"/>
    </row>
    <row r="14" spans="1:16" ht="16.5" x14ac:dyDescent="0.25">
      <c r="A14" s="42" t="s">
        <v>27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2"/>
      <c r="P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9.25" customHeight="1" x14ac:dyDescent="0.25">
      <c r="A16" s="45" t="s">
        <v>28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2"/>
      <c r="P16" s="2"/>
    </row>
    <row r="17" spans="1:16" ht="29.2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"/>
      <c r="P17" s="2"/>
    </row>
    <row r="18" spans="1:16" ht="18.600000000000001" customHeight="1" x14ac:dyDescent="0.3">
      <c r="A18" s="31" t="s">
        <v>19</v>
      </c>
      <c r="B18" s="30"/>
      <c r="C18" s="30"/>
      <c r="D18" s="30"/>
      <c r="E18" s="29"/>
      <c r="F18" s="29"/>
      <c r="G18" s="29"/>
      <c r="H18" s="29"/>
      <c r="I18" s="29"/>
      <c r="J18" s="29"/>
      <c r="K18" s="29"/>
      <c r="L18" s="29"/>
      <c r="M18" s="32"/>
      <c r="N18" s="28"/>
      <c r="O18" s="2"/>
      <c r="P18" s="2"/>
    </row>
    <row r="19" spans="1:16" ht="18.600000000000001" customHeight="1" x14ac:dyDescent="0.3">
      <c r="A19" s="31"/>
      <c r="B19" s="30"/>
      <c r="C19" s="30"/>
      <c r="D19" s="30"/>
      <c r="E19" s="29"/>
      <c r="F19" s="29"/>
      <c r="G19" s="29"/>
      <c r="H19" s="29"/>
      <c r="I19" s="29"/>
      <c r="J19" s="29"/>
      <c r="K19" s="29"/>
      <c r="L19" s="29"/>
      <c r="M19" s="32"/>
      <c r="N19" s="28"/>
      <c r="O19" s="2"/>
      <c r="P19" s="2"/>
    </row>
    <row r="20" spans="1:16" ht="17.25" x14ac:dyDescent="0.3">
      <c r="A20" s="35" t="s">
        <v>20</v>
      </c>
      <c r="B20" s="35"/>
      <c r="C20" s="35"/>
      <c r="D20" s="35"/>
      <c r="E20" s="35"/>
      <c r="F20" s="35"/>
      <c r="G20" s="35"/>
      <c r="H20" s="34"/>
      <c r="I20" s="34"/>
      <c r="J20" s="36" t="s">
        <v>21</v>
      </c>
      <c r="K20" s="36"/>
      <c r="L20" s="29"/>
      <c r="M20" s="32"/>
      <c r="N20" s="28"/>
    </row>
    <row r="21" spans="1:16" ht="19.5" x14ac:dyDescent="0.3">
      <c r="A21" s="37" t="s">
        <v>22</v>
      </c>
      <c r="B21" s="37"/>
      <c r="C21" s="37"/>
      <c r="D21" s="37"/>
      <c r="E21" s="30"/>
      <c r="F21" s="30"/>
      <c r="G21" s="30"/>
      <c r="H21" s="30"/>
      <c r="I21" s="30"/>
      <c r="J21" s="30"/>
      <c r="K21" s="30"/>
      <c r="L21" s="30"/>
      <c r="M21" s="33"/>
      <c r="N21" s="28"/>
    </row>
    <row r="22" spans="1:16" ht="17.25" x14ac:dyDescent="0.3">
      <c r="A22" s="38"/>
      <c r="B22" s="38"/>
      <c r="C22" s="38"/>
      <c r="D22" s="38"/>
      <c r="E22" s="30"/>
      <c r="F22" s="30"/>
      <c r="G22" s="30"/>
      <c r="H22" s="30"/>
      <c r="I22" s="30"/>
      <c r="J22" s="30"/>
      <c r="K22" s="30"/>
      <c r="L22" s="30"/>
      <c r="M22" s="33"/>
      <c r="N22" s="28"/>
    </row>
  </sheetData>
  <mergeCells count="27">
    <mergeCell ref="K1:M1"/>
    <mergeCell ref="B2:L2"/>
    <mergeCell ref="B3:L3"/>
    <mergeCell ref="B4:N4"/>
    <mergeCell ref="B5:N5"/>
    <mergeCell ref="B6:N6"/>
    <mergeCell ref="B7:B9"/>
    <mergeCell ref="C7:C9"/>
    <mergeCell ref="D7:D9"/>
    <mergeCell ref="E7:E9"/>
    <mergeCell ref="F7:F9"/>
    <mergeCell ref="G7:L7"/>
    <mergeCell ref="M7:M9"/>
    <mergeCell ref="G8:G9"/>
    <mergeCell ref="H8:H9"/>
    <mergeCell ref="I8:I9"/>
    <mergeCell ref="J8:J9"/>
    <mergeCell ref="K8:K9"/>
    <mergeCell ref="L8:L9"/>
    <mergeCell ref="A20:G20"/>
    <mergeCell ref="J20:K20"/>
    <mergeCell ref="A21:D21"/>
    <mergeCell ref="A22:D22"/>
    <mergeCell ref="A12:A13"/>
    <mergeCell ref="C13:M13"/>
    <mergeCell ref="A14:N14"/>
    <mergeCell ref="A16:N16"/>
  </mergeCells>
  <conditionalFormatting sqref="L11">
    <cfRule type="cellIs" dxfId="1" priority="23" operator="greaterThan">
      <formula>33</formula>
    </cfRule>
  </conditionalFormatting>
  <conditionalFormatting sqref="L10">
    <cfRule type="cellIs" dxfId="0" priority="1" operator="greaterThan">
      <formula>33</formula>
    </cfRule>
  </conditionalFormatting>
  <pageMargins left="0.39370078740157477" right="0.39370078740157477" top="0.59055118110236249" bottom="0.39370078740157477" header="0" footer="0"/>
  <pageSetup paperSize="9" scale="86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нмцк</vt:lpstr>
      <vt:lpstr>'расчет нмцк'!Область_печати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Олеся</cp:lastModifiedBy>
  <cp:revision>2</cp:revision>
  <cp:lastPrinted>2024-06-03T03:43:17Z</cp:lastPrinted>
  <dcterms:created xsi:type="dcterms:W3CDTF">2016-03-26T11:04:29Z</dcterms:created>
  <dcterms:modified xsi:type="dcterms:W3CDTF">2026-10-08T03:33:09Z</dcterms:modified>
</cp:coreProperties>
</file>