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20" yWindow="240" windowWidth="13920" windowHeight="7632"/>
  </bookViews>
  <sheets>
    <sheet name="Лист2" sheetId="2" r:id="rId1"/>
  </sheets>
  <definedNames>
    <definedName name="OLE_LINK1" localSheetId="0">Лист2!$C$8</definedName>
    <definedName name="_xlnm.Print_Area" localSheetId="0">Лист2!$A$1:$O$28</definedName>
  </definedNames>
  <calcPr calcId="125725"/>
</workbook>
</file>

<file path=xl/calcChain.xml><?xml version="1.0" encoding="utf-8"?>
<calcChain xmlns="http://schemas.openxmlformats.org/spreadsheetml/2006/main">
  <c r="L13" i="2"/>
  <c r="O13" s="1"/>
  <c r="M13"/>
  <c r="N13" s="1"/>
  <c r="L14"/>
  <c r="O14" s="1"/>
  <c r="M14"/>
  <c r="L15"/>
  <c r="O15" s="1"/>
  <c r="M15"/>
  <c r="N15" s="1"/>
  <c r="L16"/>
  <c r="O16" s="1"/>
  <c r="M16"/>
  <c r="L17"/>
  <c r="O17" s="1"/>
  <c r="M17"/>
  <c r="L18"/>
  <c r="O18" s="1"/>
  <c r="M18"/>
  <c r="L19"/>
  <c r="O19" s="1"/>
  <c r="M19"/>
  <c r="M12"/>
  <c r="L12"/>
  <c r="O12" s="1"/>
  <c r="L11"/>
  <c r="O11" s="1"/>
  <c r="M11"/>
  <c r="N19" l="1"/>
  <c r="N18"/>
  <c r="N17"/>
  <c r="N16"/>
  <c r="N14"/>
  <c r="N12"/>
  <c r="N11"/>
  <c r="O20"/>
</calcChain>
</file>

<file path=xl/sharedStrings.xml><?xml version="1.0" encoding="utf-8"?>
<sst xmlns="http://schemas.openxmlformats.org/spreadsheetml/2006/main" count="46" uniqueCount="38">
  <si>
    <t>Кол-во</t>
  </si>
  <si>
    <t>№ п/п</t>
  </si>
  <si>
    <t>Количество предложений поставщиков</t>
  </si>
  <si>
    <t>Среднее значение цены единицы, руб.</t>
  </si>
  <si>
    <t>Среднее квадратичное отклонение</t>
  </si>
  <si>
    <t>Коэффициент вариации (%)</t>
  </si>
  <si>
    <t>Цена, руб. за единицу товара, работы, услуги (руб.)</t>
  </si>
  <si>
    <t>* Расчет начальной (максимальной) цены по позиции производится по формуле:</t>
  </si>
  <si>
    <t>Начальная (максимальная) цена контракта по позиции, руб.*</t>
  </si>
  <si>
    <t>Наименование товара, работы, услуги (в том числе основные характеристики объекта закупки)</t>
  </si>
  <si>
    <t>Ед. изм.</t>
  </si>
  <si>
    <t xml:space="preserve">Работник контрактной службы: </t>
  </si>
  <si>
    <t xml:space="preserve">                                                          ИТОГО начальная (максимальная) цена контракта (цена лота), руб.</t>
  </si>
  <si>
    <t>Ценовое предложение 4</t>
  </si>
  <si>
    <t>Ценовое предложение 5</t>
  </si>
  <si>
    <t>Обоснование начальной (максимальной) цены контракта</t>
  </si>
  <si>
    <t>Используемый метод определения начальной (максимальной) цены контракта: метод сопостовимых рыночных цен.</t>
  </si>
  <si>
    <t>Валюта: российский рубль.</t>
  </si>
  <si>
    <t xml:space="preserve">Обоснование выбранного метода обоснования начальной (максимальной) цены контракта: часть 6 ст. 22 Федерального закона 44-ФЗ от 5 апреля 2013 года 
"О контрактной системе в сфере закупок товаров, работ, услуг для обеспечения государственных и муниципальных нужд". </t>
  </si>
  <si>
    <r>
      <t>где:
 - НМЦК, определяемая методом сопоставимых рыночных цен (анализа рынка); v - количество (объем) закупаемого товара (работы, услуги); n - количество значений, используемых в расчете; i - номер источника ценовой информации; ц</t>
    </r>
    <r>
      <rPr>
        <sz val="8"/>
        <rFont val="Times New Roman"/>
        <family val="1"/>
        <charset val="204"/>
      </rPr>
      <t>i</t>
    </r>
    <r>
      <rPr>
        <sz val="14"/>
        <rFont val="Times New Roman"/>
        <family val="1"/>
        <charset val="204"/>
      </rPr>
      <t xml:space="preserve">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  </r>
  </si>
  <si>
    <t>Расчет (обоснование) начальной максимальной цены контракта подготовил:</t>
  </si>
  <si>
    <t>шт.</t>
  </si>
  <si>
    <t>Ведущий специалист, контрактный управляющий</t>
  </si>
  <si>
    <t>8-861-2372617</t>
  </si>
  <si>
    <t>Ю.Я. Звягинцева</t>
  </si>
  <si>
    <t>Оказание услуг по изготовлению, доставке и монтажу элементов корпоративной символики (плоская ПВХ-конструкция 4610×1584 мм, толщина 5 мм, прямая УФ-печать, крепление на двусторонний скотч и жидкие гвозди)</t>
  </si>
  <si>
    <t>Оказание услуг по изготовлению, доставке и монтажу: Интерьерный световой логотип (бъёмный световой логотип диаметром 1110 мм: задник ПВХ 8 мм, борт ПВХ 3 мм высотой 70 мм, лицевая часть — молочный акрил 3 мм; монтаж на рейки-ламели через разборный задник)</t>
  </si>
  <si>
    <t>Оказание услуг по демонтажу и монтажу: Интерьерная не световая буквенная вывеска "ЗАБОТА О ВАС - НАША РАБОТА с логотипом"(объёмная несветовая вывеска 6630×682 мм, высота букв 250 мм, шрифт Arial: задник ПВХ 8 мм, борт ПВХ 3 мм (70 мм), лицевая часть — молочный акрил 3 мм; включает демонтаж старой и монтаж новой вывески)</t>
  </si>
  <si>
    <t>Оказание услуг по изготовлению, доставке и монтажу интерьерного не светового информационного стенда (конструкция 1160×1160 мм: козырёк из АКП «царапанное серебро» (3 мм) с инкрустированной надписью «ИНФОРМАЦИЯ», основание — монолитный поликарбонат 5 мм с обратной УФ-печатью и УФ-защитой 60 мкм, 8 карманов из прозрачного акрила (2 мм) на дистанционных держателях серебристого цвета)</t>
  </si>
  <si>
    <t>Оказание услуг по изготовлению, доставке и установке элементов на основе фирменного стиля: "Оклейка стеклянного фасада витражной пленкой" (аппликация из прозрачной витражной плёнки толщиной 0,1 мм на площадь 10 550×2500 мм, макет согласуется с заказчиком)</t>
  </si>
  <si>
    <t>Оказание услуг по изготовлению, доставке и установке элементов на основе фирменного стиля: "Интерьерная наклейка "Логотип"" и порядковые номера (5 шт., аппликация из прозрачной матовой плёнки 0,1 мм, размер 200×200 мм.)</t>
  </si>
  <si>
    <t>Оказание услуг по изготовлению, доставке и установке элементов на основе фирменного стиля: Декоративная цветная панель с изображением детской тематики (игровая зона для детей) (3 панели из ПВХ 5 мм с прямой УФ-печатью, размеры 3490×3070, 1450×3090 и 770×3070 мм)</t>
  </si>
  <si>
    <t>Оказание услуг по изготовлению вывески с наименованием организации  «Режим работы», адрес расположения (панель 400×670 мм из монолитного поликарбоната 5 мм с УФ-защитой; изображение — УФ-печать с обратной стороны с заливкой белым и лаком; монтаж слева от входной двери на антивандальных дистанционных держателях)</t>
  </si>
  <si>
    <t xml:space="preserve">Оказание услуг по изготовлению, доставке и установке элементов на основе фирменного стиля: мягкий пол, детский стол и 2 стула, мольберт, набор для рисования, детская игра, забор детский (игровая зона для детей) (мягкий пол 3490×1450 мм, детский забор 3490×900 мм, </t>
  </si>
  <si>
    <t>Дата подготовки обоснования начальной (максимальной) цены контракта 12.10.2026 г.</t>
  </si>
  <si>
    <t>Ценовое предложение В.204.59-5577 от 12.10.2026</t>
  </si>
  <si>
    <t>Ценовое предложение от В.204.59-5576 от 12.10.2026</t>
  </si>
  <si>
    <t>Ценовое предложение от В.204.59-5578 от 12.10.2026</t>
  </si>
</sst>
</file>

<file path=xl/styles.xml><?xml version="1.0" encoding="utf-8"?>
<styleSheet xmlns="http://schemas.openxmlformats.org/spreadsheetml/2006/main">
  <numFmts count="1">
    <numFmt numFmtId="164" formatCode="#,##0.00_р_."/>
  </numFmts>
  <fonts count="4"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164" fontId="1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wrapText="1"/>
    </xf>
    <xf numFmtId="4" fontId="2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21</xdr:row>
      <xdr:rowOff>114300</xdr:rowOff>
    </xdr:from>
    <xdr:to>
      <xdr:col>5</xdr:col>
      <xdr:colOff>0</xdr:colOff>
      <xdr:row>21</xdr:row>
      <xdr:rowOff>666750</xdr:rowOff>
    </xdr:to>
    <xdr:pic>
      <xdr:nvPicPr>
        <xdr:cNvPr id="138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" y="5905500"/>
          <a:ext cx="5505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21</xdr:row>
      <xdr:rowOff>114300</xdr:rowOff>
    </xdr:from>
    <xdr:to>
      <xdr:col>5</xdr:col>
      <xdr:colOff>0</xdr:colOff>
      <xdr:row>21</xdr:row>
      <xdr:rowOff>666750</xdr:rowOff>
    </xdr:to>
    <xdr:pic>
      <xdr:nvPicPr>
        <xdr:cNvPr id="138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" y="5905500"/>
          <a:ext cx="5505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O28"/>
  <sheetViews>
    <sheetView tabSelected="1" view="pageBreakPreview" zoomScale="80" zoomScaleNormal="100" zoomScaleSheetLayoutView="80" workbookViewId="0">
      <selection activeCell="C16" sqref="C16"/>
    </sheetView>
  </sheetViews>
  <sheetFormatPr defaultRowHeight="13.2"/>
  <cols>
    <col min="1" max="1" width="1.109375" customWidth="1"/>
    <col min="2" max="2" width="5.33203125" customWidth="1"/>
    <col min="3" max="3" width="31.5546875" customWidth="1"/>
    <col min="4" max="4" width="8.6640625" customWidth="1"/>
    <col min="5" max="5" width="10.88671875" customWidth="1"/>
    <col min="6" max="8" width="16.88671875" customWidth="1"/>
    <col min="9" max="9" width="7.21875" customWidth="1"/>
    <col min="10" max="10" width="9" customWidth="1"/>
    <col min="11" max="11" width="12.109375" customWidth="1"/>
    <col min="12" max="12" width="13.5546875" customWidth="1"/>
    <col min="13" max="13" width="16.6640625" customWidth="1"/>
    <col min="14" max="14" width="17.5546875" customWidth="1"/>
    <col min="15" max="15" width="19.6640625" customWidth="1"/>
  </cols>
  <sheetData>
    <row r="1" spans="2:15" ht="24.6" customHeight="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6.5" customHeight="1">
      <c r="B2" s="21" t="s">
        <v>15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16.5" customHeight="1">
      <c r="B3" s="20" t="s">
        <v>34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2:15" ht="16.5" customHeight="1">
      <c r="B4" s="20" t="s">
        <v>16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2:15" ht="34.5" customHeight="1">
      <c r="B5" s="19" t="s">
        <v>18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2:15" ht="16.5" customHeight="1">
      <c r="B6" s="20" t="s">
        <v>17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2:15" ht="16.5" customHeight="1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42.75" customHeight="1">
      <c r="B8" s="22" t="s">
        <v>1</v>
      </c>
      <c r="C8" s="22" t="s">
        <v>9</v>
      </c>
      <c r="D8" s="22" t="s">
        <v>10</v>
      </c>
      <c r="E8" s="22" t="s">
        <v>0</v>
      </c>
      <c r="F8" s="22" t="s">
        <v>6</v>
      </c>
      <c r="G8" s="22"/>
      <c r="H8" s="22"/>
      <c r="I8" s="22"/>
      <c r="J8" s="22"/>
      <c r="K8" s="22" t="s">
        <v>2</v>
      </c>
      <c r="L8" s="22" t="s">
        <v>3</v>
      </c>
      <c r="M8" s="22" t="s">
        <v>4</v>
      </c>
      <c r="N8" s="22" t="s">
        <v>5</v>
      </c>
      <c r="O8" s="22" t="s">
        <v>8</v>
      </c>
    </row>
    <row r="9" spans="2:15" ht="130.5" customHeight="1">
      <c r="B9" s="22"/>
      <c r="C9" s="22"/>
      <c r="D9" s="22"/>
      <c r="E9" s="22"/>
      <c r="F9" s="16" t="s">
        <v>35</v>
      </c>
      <c r="G9" s="16" t="s">
        <v>36</v>
      </c>
      <c r="H9" s="16" t="s">
        <v>37</v>
      </c>
      <c r="I9" s="8" t="s">
        <v>13</v>
      </c>
      <c r="J9" s="8" t="s">
        <v>14</v>
      </c>
      <c r="K9" s="22"/>
      <c r="L9" s="22"/>
      <c r="M9" s="22"/>
      <c r="N9" s="22"/>
      <c r="O9" s="22"/>
    </row>
    <row r="10" spans="2:15" ht="17.399999999999999">
      <c r="B10" s="3">
        <v>1</v>
      </c>
      <c r="C10" s="3">
        <v>2</v>
      </c>
      <c r="D10" s="3">
        <v>3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</row>
    <row r="11" spans="2:15" ht="183" customHeight="1">
      <c r="B11" s="13">
        <v>1</v>
      </c>
      <c r="C11" s="15" t="s">
        <v>25</v>
      </c>
      <c r="D11" s="13" t="s">
        <v>21</v>
      </c>
      <c r="E11" s="14">
        <v>1</v>
      </c>
      <c r="F11" s="12">
        <v>22300</v>
      </c>
      <c r="G11" s="12">
        <v>24000</v>
      </c>
      <c r="H11" s="12">
        <v>25700</v>
      </c>
      <c r="I11" s="12"/>
      <c r="J11" s="12"/>
      <c r="K11" s="7">
        <v>3</v>
      </c>
      <c r="L11" s="12">
        <f t="shared" ref="L11:L19" si="0">ROUND(SUM(F11:J11)/K11,2)</f>
        <v>24000</v>
      </c>
      <c r="M11" s="2">
        <f t="shared" ref="M11:M19" si="1">STDEV(F11:J11)</f>
        <v>1700</v>
      </c>
      <c r="N11" s="2">
        <f>M11/L11</f>
        <v>7.0833333333333331E-2</v>
      </c>
      <c r="O11" s="10">
        <f t="shared" ref="O11:O19" si="2">E11*L11</f>
        <v>24000</v>
      </c>
    </row>
    <row r="12" spans="2:15" ht="136.19999999999999" customHeight="1">
      <c r="B12" s="17">
        <v>2</v>
      </c>
      <c r="C12" s="15" t="s">
        <v>26</v>
      </c>
      <c r="D12" s="17" t="s">
        <v>21</v>
      </c>
      <c r="E12" s="14">
        <v>1</v>
      </c>
      <c r="F12" s="12">
        <v>12900</v>
      </c>
      <c r="G12" s="12">
        <v>13800</v>
      </c>
      <c r="H12" s="12">
        <v>15300</v>
      </c>
      <c r="I12" s="12"/>
      <c r="J12" s="12"/>
      <c r="K12" s="7">
        <v>3</v>
      </c>
      <c r="L12" s="12">
        <f t="shared" si="0"/>
        <v>14000</v>
      </c>
      <c r="M12" s="2">
        <f t="shared" si="1"/>
        <v>1212.4355652982142</v>
      </c>
      <c r="N12" s="2">
        <f>M12/L12</f>
        <v>8.6602540378443879E-2</v>
      </c>
      <c r="O12" s="10">
        <f t="shared" si="2"/>
        <v>14000</v>
      </c>
    </row>
    <row r="13" spans="2:15" ht="115.2" customHeight="1">
      <c r="B13" s="18">
        <v>3</v>
      </c>
      <c r="C13" s="15" t="s">
        <v>27</v>
      </c>
      <c r="D13" s="18" t="s">
        <v>21</v>
      </c>
      <c r="E13" s="14">
        <v>1</v>
      </c>
      <c r="F13" s="12">
        <v>33400</v>
      </c>
      <c r="G13" s="12">
        <v>35700</v>
      </c>
      <c r="H13" s="12">
        <v>38900</v>
      </c>
      <c r="I13" s="12"/>
      <c r="J13" s="12"/>
      <c r="K13" s="7">
        <v>3</v>
      </c>
      <c r="L13" s="12">
        <f t="shared" ref="L13:L19" si="3">ROUND(SUM(F13:J13)/K13,2)</f>
        <v>36000</v>
      </c>
      <c r="M13" s="2">
        <f t="shared" ref="M13:M19" si="4">STDEV(F13:J13)</f>
        <v>2762.2454633866269</v>
      </c>
      <c r="N13" s="2">
        <f t="shared" ref="N13:N19" si="5">M13/L13</f>
        <v>7.672904064962853E-2</v>
      </c>
      <c r="O13" s="10">
        <f t="shared" ref="O13:O19" si="6">E13*L13</f>
        <v>36000</v>
      </c>
    </row>
    <row r="14" spans="2:15" ht="115.8" customHeight="1">
      <c r="B14" s="18">
        <v>4</v>
      </c>
      <c r="C14" s="15" t="s">
        <v>28</v>
      </c>
      <c r="D14" s="18" t="s">
        <v>21</v>
      </c>
      <c r="E14" s="14">
        <v>1</v>
      </c>
      <c r="F14" s="12">
        <v>26100</v>
      </c>
      <c r="G14" s="12">
        <v>27900</v>
      </c>
      <c r="H14" s="12">
        <v>30000</v>
      </c>
      <c r="I14" s="12"/>
      <c r="J14" s="12"/>
      <c r="K14" s="7">
        <v>3</v>
      </c>
      <c r="L14" s="12">
        <f t="shared" si="3"/>
        <v>28000</v>
      </c>
      <c r="M14" s="2">
        <f t="shared" si="4"/>
        <v>1951.9221295943134</v>
      </c>
      <c r="N14" s="2">
        <f t="shared" si="5"/>
        <v>6.9711504628368337E-2</v>
      </c>
      <c r="O14" s="10">
        <f t="shared" si="6"/>
        <v>28000</v>
      </c>
    </row>
    <row r="15" spans="2:15" ht="138" customHeight="1">
      <c r="B15" s="18">
        <v>5</v>
      </c>
      <c r="C15" s="15" t="s">
        <v>29</v>
      </c>
      <c r="D15" s="18" t="s">
        <v>21</v>
      </c>
      <c r="E15" s="14">
        <v>1</v>
      </c>
      <c r="F15" s="12">
        <v>38500</v>
      </c>
      <c r="G15" s="12">
        <v>41200</v>
      </c>
      <c r="H15" s="12">
        <v>46300</v>
      </c>
      <c r="I15" s="12"/>
      <c r="J15" s="12"/>
      <c r="K15" s="7">
        <v>3</v>
      </c>
      <c r="L15" s="12">
        <f t="shared" si="3"/>
        <v>42000</v>
      </c>
      <c r="M15" s="2">
        <f t="shared" si="4"/>
        <v>3961.060464067672</v>
      </c>
      <c r="N15" s="2">
        <f t="shared" si="5"/>
        <v>9.4310963430182665E-2</v>
      </c>
      <c r="O15" s="10">
        <f t="shared" si="6"/>
        <v>42000</v>
      </c>
    </row>
    <row r="16" spans="2:15" ht="115.2" customHeight="1">
      <c r="B16" s="18">
        <v>6</v>
      </c>
      <c r="C16" s="15" t="s">
        <v>30</v>
      </c>
      <c r="D16" s="18" t="s">
        <v>21</v>
      </c>
      <c r="E16" s="14">
        <v>1</v>
      </c>
      <c r="F16" s="12">
        <v>3600</v>
      </c>
      <c r="G16" s="12">
        <v>3900</v>
      </c>
      <c r="H16" s="12">
        <v>4500</v>
      </c>
      <c r="I16" s="12"/>
      <c r="J16" s="12"/>
      <c r="K16" s="7">
        <v>3</v>
      </c>
      <c r="L16" s="12">
        <f t="shared" si="3"/>
        <v>4000</v>
      </c>
      <c r="M16" s="2">
        <f t="shared" si="4"/>
        <v>458.25756949558399</v>
      </c>
      <c r="N16" s="2">
        <f t="shared" si="5"/>
        <v>0.114564392373896</v>
      </c>
      <c r="O16" s="10">
        <f t="shared" si="6"/>
        <v>4000</v>
      </c>
    </row>
    <row r="17" spans="2:15" ht="115.2" customHeight="1">
      <c r="B17" s="18">
        <v>7</v>
      </c>
      <c r="C17" s="15" t="s">
        <v>31</v>
      </c>
      <c r="D17" s="18" t="s">
        <v>21</v>
      </c>
      <c r="E17" s="14">
        <v>1</v>
      </c>
      <c r="F17" s="12">
        <v>44200</v>
      </c>
      <c r="G17" s="12">
        <v>47300</v>
      </c>
      <c r="H17" s="12">
        <v>52500</v>
      </c>
      <c r="I17" s="12"/>
      <c r="J17" s="12"/>
      <c r="K17" s="7">
        <v>3</v>
      </c>
      <c r="L17" s="12">
        <f t="shared" si="3"/>
        <v>48000</v>
      </c>
      <c r="M17" s="2">
        <f t="shared" si="4"/>
        <v>4194.0433951021541</v>
      </c>
      <c r="N17" s="2">
        <f t="shared" si="5"/>
        <v>8.737590406462821E-2</v>
      </c>
      <c r="O17" s="10">
        <f t="shared" si="6"/>
        <v>48000</v>
      </c>
    </row>
    <row r="18" spans="2:15" ht="144.6" customHeight="1">
      <c r="B18" s="18">
        <v>8</v>
      </c>
      <c r="C18" s="15" t="s">
        <v>32</v>
      </c>
      <c r="D18" s="18" t="s">
        <v>21</v>
      </c>
      <c r="E18" s="14">
        <v>1</v>
      </c>
      <c r="F18" s="12">
        <v>10800</v>
      </c>
      <c r="G18" s="12">
        <v>11900</v>
      </c>
      <c r="H18" s="12">
        <v>13300</v>
      </c>
      <c r="I18" s="12"/>
      <c r="J18" s="12"/>
      <c r="K18" s="7">
        <v>3</v>
      </c>
      <c r="L18" s="12">
        <f t="shared" si="3"/>
        <v>12000</v>
      </c>
      <c r="M18" s="2">
        <f t="shared" si="4"/>
        <v>1252.9964086141667</v>
      </c>
      <c r="N18" s="2">
        <f t="shared" si="5"/>
        <v>0.10441636738451389</v>
      </c>
      <c r="O18" s="10">
        <f t="shared" si="6"/>
        <v>12000</v>
      </c>
    </row>
    <row r="19" spans="2:15" ht="143.4" customHeight="1">
      <c r="B19" s="18">
        <v>9</v>
      </c>
      <c r="C19" s="15" t="s">
        <v>33</v>
      </c>
      <c r="D19" s="18" t="s">
        <v>21</v>
      </c>
      <c r="E19" s="14">
        <v>1</v>
      </c>
      <c r="F19" s="12">
        <v>18300</v>
      </c>
      <c r="G19" s="12">
        <v>19800</v>
      </c>
      <c r="H19" s="12">
        <v>21900</v>
      </c>
      <c r="I19" s="12"/>
      <c r="J19" s="12"/>
      <c r="K19" s="7">
        <v>3</v>
      </c>
      <c r="L19" s="12">
        <f t="shared" si="3"/>
        <v>20000</v>
      </c>
      <c r="M19" s="2">
        <f t="shared" si="4"/>
        <v>1808.3141320025125</v>
      </c>
      <c r="N19" s="2">
        <f t="shared" si="5"/>
        <v>9.0415706600125628E-2</v>
      </c>
      <c r="O19" s="10">
        <f t="shared" si="6"/>
        <v>20000</v>
      </c>
    </row>
    <row r="20" spans="2:15" ht="18.600000000000001">
      <c r="B20" s="4"/>
      <c r="C20" s="5"/>
      <c r="D20" s="5"/>
      <c r="E20" s="5"/>
      <c r="F20" s="6"/>
      <c r="G20" s="23" t="s">
        <v>12</v>
      </c>
      <c r="H20" s="24"/>
      <c r="I20" s="24"/>
      <c r="J20" s="24"/>
      <c r="K20" s="24"/>
      <c r="L20" s="24"/>
      <c r="M20" s="24"/>
      <c r="N20" s="24"/>
      <c r="O20" s="9">
        <f>SUM(O11:O19)</f>
        <v>228000</v>
      </c>
    </row>
    <row r="21" spans="2:15" ht="19.5" customHeight="1">
      <c r="B21" s="1" t="s">
        <v>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ht="123.75" customHeight="1">
      <c r="B22" s="19" t="s">
        <v>19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2:15" ht="18">
      <c r="B23" s="1" t="s">
        <v>20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2:15" ht="5.25" customHeight="1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ht="18">
      <c r="B25" s="1" t="s">
        <v>11</v>
      </c>
      <c r="O25" s="1"/>
    </row>
    <row r="26" spans="2:15" ht="18.75" customHeight="1">
      <c r="B26" s="1"/>
    </row>
    <row r="27" spans="2:15" s="11" customFormat="1" ht="18">
      <c r="B27" s="1" t="s">
        <v>22</v>
      </c>
      <c r="N27" s="1" t="s">
        <v>24</v>
      </c>
    </row>
    <row r="28" spans="2:15" ht="18" customHeight="1">
      <c r="C28" s="1" t="s">
        <v>23</v>
      </c>
    </row>
  </sheetData>
  <mergeCells count="17">
    <mergeCell ref="B22:O22"/>
    <mergeCell ref="C8:C9"/>
    <mergeCell ref="D8:D9"/>
    <mergeCell ref="E8:E9"/>
    <mergeCell ref="F8:J8"/>
    <mergeCell ref="L8:L9"/>
    <mergeCell ref="G20:N20"/>
    <mergeCell ref="N8:N9"/>
    <mergeCell ref="B8:B9"/>
    <mergeCell ref="M8:M9"/>
    <mergeCell ref="O8:O9"/>
    <mergeCell ref="K8:K9"/>
    <mergeCell ref="B5:O5"/>
    <mergeCell ref="B6:O6"/>
    <mergeCell ref="B2:O2"/>
    <mergeCell ref="B3:O3"/>
    <mergeCell ref="B4:O4"/>
  </mergeCells>
  <phoneticPr fontId="0" type="noConversion"/>
  <printOptions horizontalCentered="1"/>
  <pageMargins left="0.19685039370078741" right="0.19685039370078741" top="0.19685039370078741" bottom="0.19685039370078741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Лист2</vt:lpstr>
      <vt:lpstr>Лист2!OLE_LINK1</vt:lpstr>
      <vt:lpstr>Лист2!Область_печати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Kurdukova.E.M</dc:creator>
  <cp:lastModifiedBy>Пользователь</cp:lastModifiedBy>
  <cp:lastPrinted>2026-08-21T15:24:15Z</cp:lastPrinted>
  <dcterms:created xsi:type="dcterms:W3CDTF">2011-05-04T10:33:42Z</dcterms:created>
  <dcterms:modified xsi:type="dcterms:W3CDTF">2026-10-12T12:24:35Z</dcterms:modified>
</cp:coreProperties>
</file>