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kupochka\Desktop\Аукционы\ЖКХ\2026\Схемы водоснабжения и водоотведения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Print_Area" localSheetId="0">Лист1!$A$1:$O$18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2" i="1" l="1"/>
  <c r="L12" i="1" l="1"/>
  <c r="M12" i="1" l="1"/>
  <c r="J12" i="1"/>
  <c r="K12" i="1" s="1"/>
  <c r="N12" i="1" l="1"/>
  <c r="O12" i="1" l="1"/>
</calcChain>
</file>

<file path=xl/sharedStrings.xml><?xml version="1.0" encoding="utf-8"?>
<sst xmlns="http://schemas.openxmlformats.org/spreadsheetml/2006/main" count="34" uniqueCount="33">
  <si>
    <t>(указывается предмет муниципального контракта/договора)</t>
  </si>
  <si>
    <t>Таблица для обоснования начальной (максимальной) цены контракта при выборе метода сопоставимых рыночных цен (анализа рынка)</t>
  </si>
  <si>
    <t>№</t>
  </si>
  <si>
    <t>Ед. изм</t>
  </si>
  <si>
    <t>Кол-во</t>
  </si>
  <si>
    <t>Однородность совокупности значений выявленных цен, используемых в расчете НМЦК**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</si>
  <si>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</si>
  <si>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</si>
  <si>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</si>
  <si>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</si>
  <si>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</si>
  <si>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**При определении Н(М)ЦК контракта Заказчиком применяется Приказ Минэкономразвития России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</si>
  <si>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>В результате проведенного расчета Н(М)ЦК составила, руб.:</t>
  </si>
  <si>
    <t>* Имеются 3 (три) ценовых предложения. 
Во избежание сговора участников закупки и нарушения статьи 11 Федерального закона  № 135-ФЗ от 26 июля 2006 года «О защите конкуренции», заказчик не указывает сведения о потенциальных исполнителях, сделавших коммерческие предложения. Данные сведения хранятся у заказчика.</t>
  </si>
  <si>
    <t>Источник информации о цене (руб./ед.изм.)*</t>
  </si>
  <si>
    <t>НМЦК, определенная методом сопоставимых рыночных цен (анализа рынка)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</si>
  <si>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</si>
  <si>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</si>
  <si>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Наименование товара входящего в предмет контракта</t>
  </si>
  <si>
    <r>
      <rPr>
        <b/>
        <sz val="11"/>
        <rFont val="Times New Roman"/>
        <family val="1"/>
        <charset val="204"/>
      </rPr>
      <t>Используемый метод определения начальной (максимальной) цены контракта:</t>
    </r>
    <r>
      <rPr>
        <sz val="11"/>
        <rFont val="Times New Roman"/>
        <family val="1"/>
        <charset val="204"/>
      </rPr>
      <t xml:space="preserve"> метод сопоставимых рыночных цен ( анализ рынка) (статья 22 Федерального закона № 44-ФЗ от 05.04.2013 г.  «О контрактной системе в сфере закупок товаров, работ, услуг для обеспечения государственных и муниципальных нужд», приказ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исполнителем)»)</t>
    </r>
  </si>
  <si>
    <r>
      <rPr>
        <b/>
        <sz val="11"/>
        <rFont val="Times New Roman"/>
        <family val="1"/>
        <charset val="204"/>
      </rPr>
      <t xml:space="preserve">Обоснование выбранного метода обоснования начальной (максимальной) цены контракта: </t>
    </r>
    <r>
      <rPr>
        <sz val="11"/>
        <rFont val="Times New Roman"/>
        <family val="1"/>
        <charset val="204"/>
      </rPr>
      <t>Приоритетный метод</t>
    </r>
  </si>
  <si>
    <t>*** Каталог товаров, работ, услуг разработанный в соответствии с постановлением Правительства Российской Федерации от 08.02.2017 № 145 «Об утверждении Правил формирования и ведения в единой информационной системе в сфере закупок»</t>
  </si>
  <si>
    <t>ОКПД2</t>
  </si>
  <si>
    <t>Обоснование начальной (максимальной) цены  контракта, начальных цен единиц товара, работы, услуги</t>
  </si>
  <si>
    <t xml:space="preserve">Цена контракта включает в себя все налоги, сборы и другие обязательные платежи, предусмотренные законодательством Российской Федерации, а также все расходы Исполнителя, связанные с оказанием услуг, являющиеся предметом настоящего контракта, в том числе расходы Исполнителя прямо не предусмотренные, но которые могут возникнуть в ходе исполнения Контракта.             
</t>
  </si>
  <si>
    <r>
      <t xml:space="preserve">
</t>
    </r>
    <r>
      <rPr>
        <b/>
        <sz val="11"/>
        <rFont val="Times New Roman"/>
        <family val="1"/>
        <charset val="204"/>
      </rPr>
      <t>УТВЕРЖДАЮ</t>
    </r>
    <r>
      <rPr>
        <sz val="11"/>
        <rFont val="Times New Roman"/>
        <family val="1"/>
        <charset val="204"/>
      </rPr>
      <t xml:space="preserve">          
Начальник Управления ГКС и ЖКХ ЗАТО Циолковский,
________________А.А. Саиян
«___» __________2026 г.
МП
</t>
    </r>
    <r>
      <rPr>
        <sz val="11"/>
        <color rgb="FFFF0000"/>
        <rFont val="Times New Roman"/>
        <family val="1"/>
        <charset val="204"/>
      </rPr>
      <t xml:space="preserve">
</t>
    </r>
  </si>
  <si>
    <t xml:space="preserve">Ценовое предложение №01-07/216 от 21.09.2026 г.
(руб.)
</t>
  </si>
  <si>
    <t xml:space="preserve">Ценовое предложение №01-07/217от 21.09.2026 г.
(руб.)
</t>
  </si>
  <si>
    <r>
      <rPr>
        <b/>
        <sz val="11"/>
        <rFont val="Times New Roman"/>
        <family val="1"/>
        <charset val="204"/>
      </rPr>
      <t xml:space="preserve">Дата подготовки обоснования начальной (максимальной) цены контракта: </t>
    </r>
    <r>
      <rPr>
        <sz val="11"/>
        <rFont val="Times New Roman"/>
        <family val="1"/>
        <charset val="204"/>
      </rPr>
      <t>23.09.2026г</t>
    </r>
    <r>
      <rPr>
        <sz val="11"/>
        <color rgb="FFFF0000"/>
        <rFont val="Times New Roman"/>
        <family val="1"/>
        <charset val="204"/>
      </rPr>
      <t>.</t>
    </r>
  </si>
  <si>
    <t xml:space="preserve">Ценовое предложение №01-07/215от 21.09.2026 г.
(руб.)
</t>
  </si>
  <si>
    <t>усл.ед.</t>
  </si>
  <si>
    <t>74.90.19.190</t>
  </si>
  <si>
    <t>Оказание услуг по разработке геоинформационной системы схем водоснабжения и водоотведения ЗАТО Циолковский Амурской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</si>
</sst>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6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334059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rgb="FFE4E7F2"/>
      </top>
      <bottom style="medium">
        <color rgb="FFE4E7F2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2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15" fillId="4" borderId="11" xfId="0" applyFont="1" applyFill="1" applyBorder="1" applyAlignment="1">
      <alignment horizontal="left" vertical="center" wrapText="1" indent="1"/>
    </xf>
    <xf numFmtId="4" fontId="11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3" xfId="0" applyFont="1" applyBorder="1" applyAlignment="1"/>
    <xf numFmtId="0" fontId="6" fillId="0" borderId="4" xfId="0" applyFont="1" applyBorder="1" applyAlignment="1"/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9</xdr:row>
      <xdr:rowOff>952500</xdr:rowOff>
    </xdr:from>
    <xdr:to>
      <xdr:col>9</xdr:col>
      <xdr:colOff>0</xdr:colOff>
      <xdr:row>9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38600"/>
          <a:ext cx="781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9</xdr:row>
      <xdr:rowOff>952500</xdr:rowOff>
    </xdr:from>
    <xdr:to>
      <xdr:col>9</xdr:col>
      <xdr:colOff>0</xdr:colOff>
      <xdr:row>9</xdr:row>
      <xdr:rowOff>1304925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38600"/>
          <a:ext cx="781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9</xdr:row>
      <xdr:rowOff>1238250</xdr:rowOff>
    </xdr:from>
    <xdr:to>
      <xdr:col>9</xdr:col>
      <xdr:colOff>457200</xdr:colOff>
      <xdr:row>9</xdr:row>
      <xdr:rowOff>1466850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32435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9</xdr:row>
      <xdr:rowOff>1238250</xdr:rowOff>
    </xdr:from>
    <xdr:to>
      <xdr:col>9</xdr:col>
      <xdr:colOff>457200</xdr:colOff>
      <xdr:row>9</xdr:row>
      <xdr:rowOff>1466850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32435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9</xdr:row>
      <xdr:rowOff>923925</xdr:rowOff>
    </xdr:from>
    <xdr:to>
      <xdr:col>9</xdr:col>
      <xdr:colOff>1009650</xdr:colOff>
      <xdr:row>9</xdr:row>
      <xdr:rowOff>1362075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4010025"/>
          <a:ext cx="9906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9</xdr:row>
      <xdr:rowOff>952500</xdr:rowOff>
    </xdr:from>
    <xdr:to>
      <xdr:col>11</xdr:col>
      <xdr:colOff>0</xdr:colOff>
      <xdr:row>9</xdr:row>
      <xdr:rowOff>1304925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4038600"/>
          <a:ext cx="1504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9</xdr:row>
      <xdr:rowOff>923925</xdr:rowOff>
    </xdr:from>
    <xdr:to>
      <xdr:col>9</xdr:col>
      <xdr:colOff>1009650</xdr:colOff>
      <xdr:row>9</xdr:row>
      <xdr:rowOff>1362075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4010025"/>
          <a:ext cx="9906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152400</xdr:colOff>
      <xdr:row>9</xdr:row>
      <xdr:rowOff>1476375</xdr:rowOff>
    </xdr:from>
    <xdr:to>
      <xdr:col>11</xdr:col>
      <xdr:colOff>1409700</xdr:colOff>
      <xdr:row>9</xdr:row>
      <xdr:rowOff>1838325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4924425"/>
          <a:ext cx="12573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314325</xdr:colOff>
      <xdr:row>9</xdr:row>
      <xdr:rowOff>1257300</xdr:rowOff>
    </xdr:from>
    <xdr:to>
      <xdr:col>11</xdr:col>
      <xdr:colOff>466725</xdr:colOff>
      <xdr:row>9</xdr:row>
      <xdr:rowOff>1485900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70535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zoomScale="90" zoomScaleNormal="90" zoomScaleSheetLayoutView="100" workbookViewId="0">
      <selection activeCell="T10" sqref="T10"/>
    </sheetView>
  </sheetViews>
  <sheetFormatPr defaultRowHeight="15"/>
  <cols>
    <col min="1" max="1" width="3.42578125" customWidth="1"/>
    <col min="2" max="2" width="20.140625" customWidth="1"/>
    <col min="3" max="3" width="23.5703125" style="5" customWidth="1"/>
    <col min="4" max="4" width="7.140625" customWidth="1"/>
    <col min="6" max="6" width="9.85546875" customWidth="1"/>
    <col min="7" max="7" width="11.5703125" customWidth="1"/>
    <col min="8" max="8" width="10.140625" customWidth="1"/>
    <col min="9" max="9" width="14.42578125" customWidth="1"/>
    <col min="10" max="10" width="16.85546875" customWidth="1"/>
    <col min="11" max="11" width="17.7109375" customWidth="1"/>
    <col min="12" max="12" width="25.140625" customWidth="1"/>
    <col min="13" max="13" width="12" customWidth="1"/>
    <col min="14" max="14" width="11.28515625" customWidth="1"/>
    <col min="15" max="15" width="13.85546875" customWidth="1"/>
    <col min="16" max="16" width="4.42578125" customWidth="1"/>
  </cols>
  <sheetData>
    <row r="1" spans="1:15" s="5" customFormat="1" ht="90.75" customHeight="1">
      <c r="J1" s="35" t="s">
        <v>25</v>
      </c>
      <c r="K1" s="35"/>
      <c r="L1" s="36"/>
      <c r="M1" s="36"/>
      <c r="N1" s="36"/>
      <c r="O1" s="36"/>
    </row>
    <row r="2" spans="1:15" ht="15.6" customHeight="1">
      <c r="A2" s="40" t="s">
        <v>23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5.75">
      <c r="A3" s="41" t="s">
        <v>32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>
      <c r="A4" s="42" t="s">
        <v>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>
      <c r="A5" s="37" t="s">
        <v>28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5" ht="51" customHeight="1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>
      <c r="A7" s="28" t="s">
        <v>20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5">
      <c r="A8" s="43" t="s">
        <v>1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5" ht="31.5" customHeight="1">
      <c r="A9" s="45" t="s">
        <v>2</v>
      </c>
      <c r="B9" s="46" t="s">
        <v>18</v>
      </c>
      <c r="C9" s="38" t="s">
        <v>22</v>
      </c>
      <c r="D9" s="46" t="s">
        <v>3</v>
      </c>
      <c r="E9" s="46" t="s">
        <v>4</v>
      </c>
      <c r="F9" s="47" t="s">
        <v>14</v>
      </c>
      <c r="G9" s="47"/>
      <c r="H9" s="47"/>
      <c r="I9" s="48" t="s">
        <v>5</v>
      </c>
      <c r="J9" s="48"/>
      <c r="K9" s="48"/>
      <c r="L9" s="49" t="s">
        <v>15</v>
      </c>
      <c r="M9" s="50"/>
      <c r="N9" s="50"/>
      <c r="O9" s="51"/>
    </row>
    <row r="10" spans="1:15" ht="149.25" customHeight="1">
      <c r="A10" s="45"/>
      <c r="B10" s="46"/>
      <c r="C10" s="39"/>
      <c r="D10" s="46"/>
      <c r="E10" s="46"/>
      <c r="F10" s="15" t="s">
        <v>26</v>
      </c>
      <c r="G10" s="16" t="s">
        <v>29</v>
      </c>
      <c r="H10" s="17" t="s">
        <v>27</v>
      </c>
      <c r="I10" s="1" t="s">
        <v>6</v>
      </c>
      <c r="J10" s="1" t="s">
        <v>7</v>
      </c>
      <c r="K10" s="2" t="s">
        <v>16</v>
      </c>
      <c r="L10" s="3" t="s">
        <v>17</v>
      </c>
      <c r="M10" s="4" t="s">
        <v>8</v>
      </c>
      <c r="N10" s="4" t="s">
        <v>9</v>
      </c>
      <c r="O10" s="4" t="s">
        <v>10</v>
      </c>
    </row>
    <row r="11" spans="1:15" s="5" customFormat="1" ht="12.75" customHeight="1">
      <c r="A11" s="9">
        <v>1</v>
      </c>
      <c r="B11" s="10">
        <v>2</v>
      </c>
      <c r="C11" s="8">
        <v>3</v>
      </c>
      <c r="D11" s="10">
        <v>4</v>
      </c>
      <c r="E11" s="10">
        <v>5</v>
      </c>
      <c r="F11" s="11">
        <v>6</v>
      </c>
      <c r="G11" s="11">
        <v>7</v>
      </c>
      <c r="H11" s="25">
        <v>8</v>
      </c>
      <c r="I11" s="1">
        <v>9</v>
      </c>
      <c r="J11" s="1">
        <v>10</v>
      </c>
      <c r="K11" s="2">
        <v>11</v>
      </c>
      <c r="L11" s="1">
        <v>12</v>
      </c>
      <c r="M11" s="4">
        <v>13</v>
      </c>
      <c r="N11" s="4">
        <v>14</v>
      </c>
      <c r="O11" s="4">
        <v>15</v>
      </c>
    </row>
    <row r="12" spans="1:15" s="6" customFormat="1" ht="107.25" customHeight="1">
      <c r="A12" s="12">
        <v>1</v>
      </c>
      <c r="B12" s="24" t="s">
        <v>32</v>
      </c>
      <c r="C12" s="23" t="s">
        <v>31</v>
      </c>
      <c r="D12" s="7" t="s">
        <v>30</v>
      </c>
      <c r="E12" s="7">
        <v>1</v>
      </c>
      <c r="F12" s="20">
        <v>581420</v>
      </c>
      <c r="G12" s="20">
        <v>617000</v>
      </c>
      <c r="H12" s="20">
        <v>601580</v>
      </c>
      <c r="I12" s="13">
        <f>AVERAGE(F12:H12)</f>
        <v>600000</v>
      </c>
      <c r="J12" s="14">
        <f t="shared" ref="J12" si="0">SQRT(((SUM((POWER(F12-I12,2)),(POWER(G12-I12,2)),(POWER(H12-I12,2)))/(COLUMNS(F12:H12)-1))))</f>
        <v>17842.544661566633</v>
      </c>
      <c r="K12" s="14">
        <f t="shared" ref="K12" si="1">J12/I12*100</f>
        <v>2.9737574435944389</v>
      </c>
      <c r="L12" s="13">
        <f>((E12/3)*(SUM(F12:H12)))</f>
        <v>600000</v>
      </c>
      <c r="M12" s="13">
        <f t="shared" ref="M12" si="2">L12/E12</f>
        <v>600000</v>
      </c>
      <c r="N12" s="13">
        <f>ROUND(M12,2)</f>
        <v>600000</v>
      </c>
      <c r="O12" s="13">
        <f>N12</f>
        <v>600000</v>
      </c>
    </row>
    <row r="13" spans="1:15" s="6" customFormat="1" ht="17.25" customHeight="1">
      <c r="A13" s="31" t="s">
        <v>12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3"/>
      <c r="O13" s="19">
        <v>600000</v>
      </c>
    </row>
    <row r="14" spans="1:15" s="6" customFormat="1" ht="17.2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s="6" customFormat="1" ht="44.25" customHeight="1">
      <c r="A15" s="29" t="s">
        <v>24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s="6" customFormat="1" ht="39" customHeight="1">
      <c r="A16" s="30" t="s">
        <v>13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5" s="5" customFormat="1" ht="38.450000000000003" customHeight="1">
      <c r="A17" s="30" t="s">
        <v>11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28.15" customHeight="1">
      <c r="A18" s="27" t="s">
        <v>21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 ht="40.15" customHeight="1"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5" ht="55.5" customHeight="1" thickBot="1"/>
    <row r="21" spans="1:15" ht="90.75" customHeight="1" thickBot="1">
      <c r="B21" s="18"/>
      <c r="C21" s="18"/>
    </row>
  </sheetData>
  <protectedRanges>
    <protectedRange sqref="A3:L3" name="Диапазон3"/>
    <protectedRange sqref="A5:L5" name="Диапазон2"/>
    <protectedRange sqref="F12:H12" name="Диапазон1_2_1"/>
  </protectedRanges>
  <mergeCells count="22">
    <mergeCell ref="B19:L19"/>
    <mergeCell ref="J1:O1"/>
    <mergeCell ref="A5:L5"/>
    <mergeCell ref="C9:C10"/>
    <mergeCell ref="A2:O2"/>
    <mergeCell ref="A3:O3"/>
    <mergeCell ref="A4:O4"/>
    <mergeCell ref="A8:L8"/>
    <mergeCell ref="A9:A10"/>
    <mergeCell ref="B9:B10"/>
    <mergeCell ref="D9:D10"/>
    <mergeCell ref="E9:E10"/>
    <mergeCell ref="F9:H9"/>
    <mergeCell ref="I9:K9"/>
    <mergeCell ref="L9:O9"/>
    <mergeCell ref="A17:O17"/>
    <mergeCell ref="A6:O6"/>
    <mergeCell ref="A18:O18"/>
    <mergeCell ref="A7:L7"/>
    <mergeCell ref="A15:O15"/>
    <mergeCell ref="A16:O16"/>
    <mergeCell ref="A13:N13"/>
  </mergeCells>
  <pageMargins left="0.39370078740157483" right="0.39370078740157483" top="0.39370078740157483" bottom="0.39370078740157483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Е. Гончарова</dc:creator>
  <cp:lastModifiedBy>Zakupochka</cp:lastModifiedBy>
  <cp:lastPrinted>2025-03-20T02:35:47Z</cp:lastPrinted>
  <dcterms:created xsi:type="dcterms:W3CDTF">2015-02-18T12:04:38Z</dcterms:created>
  <dcterms:modified xsi:type="dcterms:W3CDTF">2026-09-30T01:16:25Z</dcterms:modified>
</cp:coreProperties>
</file>