
<file path=[Content_Types].xml><?xml version="1.0" encoding="utf-8"?>
<Types xmlns="http://schemas.openxmlformats.org/package/2006/content-types">
  <Default Extension="svg" ContentType="image/svg+xml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Расчет цены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<sst xmlns="http://schemas.openxmlformats.org/spreadsheetml/2006/main" count="25" uniqueCount="25">
  <si>
    <t xml:space="preserve">Приложение № 3 к извещению об открытом конкурсе в электронной форме</t>
  </si>
  <si>
    <t xml:space="preserve">Обоснование начальной (максимальной) цены контракта</t>
  </si>
  <si>
    <t xml:space="preserve">Предмет закупки: выполнение работ по развитию государственной информационной системы «Единый цифровой профиль жителя и гостя федеральной территории «Сириус» («Сириус» — просветительская среда») в части развития подсистемы «Межведомственное взаимодействие», создания сервисов «Социальный помощник», «Читательский билет», «Аккредитация»</t>
  </si>
  <si>
    <t xml:space="preserve">Используемый метод определения НМЦК:</t>
  </si>
  <si>
    <t xml:space="preserve">Метод сопоставимых рыночных цен (анализа рынка) в соответствии с ч.6 ст.22 Федерального закона от 05.04.2013 №44-ФЗ</t>
  </si>
  <si>
    <t>№</t>
  </si>
  <si>
    <t xml:space="preserve">Наименование  товара (работы, услуги)</t>
  </si>
  <si>
    <t>Ед.изм</t>
  </si>
  <si>
    <t>Кол-во</t>
  </si>
  <si>
    <t xml:space="preserve">Источник информации о цене (руб./ед.изм.)</t>
  </si>
  <si>
    <t xml:space="preserve">Однородность совокупности значений выявленных цен, используемых в расчете Н(М)ЦК</t>
  </si>
  <si>
    <t xml:space="preserve">Н(М)ЦК определяемая методом сопоставимых рыночных цен (анализа рынка)</t>
  </si>
  <si>
    <t xml:space="preserve">Ценовое предложение №1 </t>
  </si>
  <si>
    <t xml:space="preserve">Ценовое предложение №2 </t>
  </si>
  <si>
    <t xml:space="preserve">Ценовое предложение №3 </t>
  </si>
  <si>
    <t xml:space="preserve">Средняя арифметическая цена за единицу     &lt;ц&gt; </t>
  </si>
  <si>
    <t xml:space="preserve">Среднее квадратичное отклонение</t>
  </si>
  <si>
    <t xml:space="preserve">коэффициент вариации цен V (%)    (не должен превышать 33%)                                                           </t>
  </si>
  <si>
    <r>
      <rPr>
        <b/>
        <sz val="11"/>
        <rFont val="Times New Roman"/>
      </rPr>
      <t xml:space="preserve">Расчет Н(М)ЦК по формуле   </t>
    </r>
    <r>
      <rPr>
        <sz val="11"/>
        <rFont val="Times New Roman"/>
      </rPr>
      <t xml:space="preserve">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</si>
  <si>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Цена за единицу изм. (руб.)</t>
  </si>
  <si>
    <t xml:space="preserve">Цена за единицу изм. с округлением (вниз) до сотых долей после запятой (руб.)</t>
  </si>
  <si>
    <t xml:space="preserve">Н(М)ЦК, контракта с учетом округления цены за единицу (руб.)*</t>
  </si>
  <si>
    <t xml:space="preserve">Выполнение работ по развитию государственной информационной системы «Единый цифровой профиль жителя и гостя федеральной территории «Сириус» («Сириус — просветительская среда») в части подсистемы «Межведомственное взаимодействие», создание сервисов «Социальный помощник», «Читательский билет», «Аккредитация»</t>
  </si>
  <si>
    <t xml:space="preserve">условная единица</t>
  </si>
  <si>
    <r>
      <rPr>
        <b/>
        <sz val="11"/>
        <rFont val="Times New Roman"/>
      </rPr>
      <t xml:space="preserve">В результате проведенного расчета Н(М)Ц контракта составила (в руб.):</t>
    </r>
    <r>
      <rPr>
        <b/>
        <sz val="11"/>
        <color indexed="65"/>
        <rFont val="Times New Roman"/>
      </rPr>
      <t xml:space="preserve">ВВ 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</si>
</sst>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#,###.00"/>
    <numFmt numFmtId="161" formatCode="0.000"/>
  </numFmts>
  <fonts count="12">
    <font>
      <sz val="11.000000"/>
      <color theme="1"/>
      <name val="Calibri"/>
    </font>
    <font>
      <sz val="10.000000"/>
      <name val="Arial"/>
    </font>
    <font>
      <sz val="10.000000"/>
      <name val="Times New Roman"/>
    </font>
    <font>
      <sz val="12.000000"/>
      <name val="XO Thames"/>
    </font>
    <font>
      <sz val="14.000000"/>
      <name val="XO Thames"/>
    </font>
    <font>
      <sz val="14.000000"/>
      <name val="Times New Roman"/>
    </font>
    <font>
      <b/>
      <sz val="12.000000"/>
      <name val="XO Thames"/>
    </font>
    <font>
      <b/>
      <sz val="11.000000"/>
      <name val="Times New Roman"/>
    </font>
    <font>
      <sz val="12.000000"/>
      <color theme="1"/>
      <name val="XO Thames"/>
    </font>
    <font>
      <sz val="12.000000"/>
      <color rgb="FF7030A0"/>
      <name val="XO Thames"/>
    </font>
    <font>
      <b/>
      <sz val="12.000000"/>
      <color rgb="FF7030A0"/>
      <name val="XO Thames"/>
    </font>
    <font>
      <sz val="10.000000"/>
      <name val="XO Thame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8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31">
    <xf fontId="0" fillId="0" borderId="0" numFmtId="0" xfId="0" applyProtection="0">
      <protection hidden="0" locked="1"/>
    </xf>
    <xf fontId="2" fillId="2" borderId="0" numFmtId="0" xfId="0" applyFont="1" applyFill="1" applyProtection="1">
      <protection hidden="0" locked="1"/>
    </xf>
    <xf fontId="3" fillId="2" borderId="0" numFmtId="0" xfId="0" applyFont="1" applyFill="1" applyProtection="1">
      <protection hidden="0" locked="1"/>
    </xf>
    <xf fontId="4" fillId="2" borderId="0" numFmtId="0" xfId="0" applyFont="1" applyFill="1" applyAlignment="1" applyProtection="1">
      <alignment horizontal="right" wrapText="1"/>
      <protection hidden="0" locked="1"/>
    </xf>
    <xf fontId="5" fillId="2" borderId="0" numFmtId="0" xfId="0" applyFont="1" applyFill="1" applyProtection="1">
      <protection hidden="0" locked="1"/>
    </xf>
    <xf fontId="6" fillId="0" borderId="0" numFmtId="0" xfId="0" applyFont="1" applyAlignment="1" applyProtection="1">
      <alignment horizontal="center" vertical="center" wrapText="1"/>
      <protection hidden="0" locked="0"/>
    </xf>
    <xf fontId="6" fillId="0" borderId="1" numFmtId="0" xfId="0" applyFont="1" applyBorder="1" applyAlignment="1" applyProtection="1">
      <alignment horizontal="center" vertical="center" wrapText="1"/>
      <protection hidden="0" locked="0"/>
    </xf>
    <xf fontId="6" fillId="0" borderId="2" numFmtId="0" xfId="0" applyFont="1" applyBorder="1" applyAlignment="1" applyProtection="1">
      <alignment horizontal="center" vertical="center" wrapText="1"/>
      <protection hidden="0" locked="1"/>
    </xf>
    <xf fontId="6" fillId="0" borderId="1" numFmtId="0" xfId="0" applyFont="1" applyBorder="1" applyAlignment="1" applyProtection="1">
      <alignment horizontal="center" vertical="center" wrapText="1"/>
      <protection hidden="0" locked="1"/>
    </xf>
    <xf fontId="6" fillId="0" borderId="3" numFmtId="0" xfId="0" applyFont="1" applyBorder="1" applyAlignment="1" applyProtection="1">
      <alignment horizontal="center" vertical="center" wrapText="1"/>
      <protection hidden="0" locked="1"/>
    </xf>
    <xf fontId="6" fillId="0" borderId="1" numFmtId="2" xfId="0" applyNumberFormat="1" applyFont="1" applyBorder="1" applyAlignment="1" applyProtection="1">
      <alignment horizontal="center" vertical="center" wrapText="1"/>
      <protection hidden="0" locked="1"/>
    </xf>
    <xf fontId="6" fillId="2" borderId="1" numFmtId="0" xfId="0" applyFont="1" applyFill="1" applyBorder="1" applyAlignment="1" applyProtection="1">
      <alignment horizontal="center" vertical="top" wrapText="1"/>
      <protection hidden="0" locked="1"/>
    </xf>
    <xf fontId="6" fillId="2" borderId="3" numFmtId="0" xfId="0" applyFont="1" applyFill="1" applyBorder="1" applyAlignment="1" applyProtection="1">
      <alignment horizontal="center" vertical="top" wrapText="1"/>
      <protection hidden="0" locked="1"/>
    </xf>
    <xf fontId="7" fillId="2" borderId="1" numFmtId="0" xfId="0" applyFont="1" applyFill="1" applyBorder="1" applyAlignment="1" applyProtection="1">
      <alignment horizontal="center" vertical="top" wrapText="1"/>
      <protection hidden="0" locked="1"/>
    </xf>
    <xf fontId="2" fillId="0" borderId="0" numFmtId="0" xfId="0" applyFont="1" applyProtection="1">
      <protection hidden="0" locked="1"/>
    </xf>
    <xf fontId="3" fillId="0" borderId="4" numFmtId="0" xfId="0" applyFont="1" applyBorder="1" applyAlignment="1" applyProtection="1">
      <alignment horizontal="center" vertical="center" wrapText="1"/>
      <protection hidden="0" locked="1"/>
    </xf>
    <xf fontId="3" fillId="0" borderId="1" numFmtId="0" xfId="0" applyFont="1" applyBorder="1" applyAlignment="1" applyProtection="1">
      <alignment horizontal="center" vertical="center" wrapText="1"/>
      <protection hidden="0" locked="0"/>
    </xf>
    <xf fontId="8" fillId="0" borderId="1" numFmtId="160" xfId="0" applyNumberFormat="1" applyFont="1" applyBorder="1" applyAlignment="1" applyProtection="1">
      <alignment horizontal="center" vertical="center"/>
      <protection hidden="0" locked="1"/>
    </xf>
    <xf fontId="3" fillId="0" borderId="1" numFmtId="4" xfId="0" applyNumberFormat="1" applyFont="1" applyBorder="1" applyAlignment="1" applyProtection="1">
      <alignment horizontal="center" vertical="center" wrapText="1"/>
      <protection hidden="0" locked="0"/>
    </xf>
    <xf fontId="3" fillId="0" borderId="5" numFmtId="4" xfId="0" applyNumberFormat="1" applyFont="1" applyBorder="1" applyAlignment="1" applyProtection="1">
      <alignment horizontal="center" vertical="center" wrapText="1"/>
      <protection hidden="0" locked="0"/>
    </xf>
    <xf fontId="3" fillId="0" borderId="1" numFmtId="4" xfId="0" applyNumberFormat="1" applyFont="1" applyBorder="1" applyAlignment="1" applyProtection="1">
      <alignment horizontal="center" vertical="center"/>
      <protection hidden="0" locked="1"/>
    </xf>
    <xf fontId="9" fillId="0" borderId="1" numFmtId="4" xfId="0" applyNumberFormat="1" applyFont="1" applyBorder="1" applyAlignment="1" applyProtection="1">
      <alignment horizontal="center" vertical="center" wrapText="1"/>
      <protection hidden="0" locked="0"/>
    </xf>
    <xf fontId="2" fillId="0" borderId="0" numFmtId="0" xfId="0" applyFont="1" applyAlignment="1" applyProtection="1">
      <alignment vertical="center"/>
      <protection hidden="0" locked="1"/>
    </xf>
    <xf fontId="7" fillId="0" borderId="1" numFmtId="161" xfId="0" applyNumberFormat="1" applyFont="1" applyBorder="1" applyAlignment="1" applyProtection="1">
      <alignment horizontal="center" vertical="center"/>
      <protection hidden="0" locked="1"/>
    </xf>
    <xf fontId="10" fillId="0" borderId="1" numFmtId="4" xfId="0" applyNumberFormat="1" applyFont="1" applyBorder="1" applyAlignment="1" applyProtection="1">
      <alignment horizontal="center" vertical="center" wrapText="1"/>
      <protection hidden="0" locked="0"/>
    </xf>
    <xf fontId="2" fillId="2" borderId="0" numFmtId="0" xfId="0" applyFont="1" applyFill="1" applyAlignment="1" applyProtection="1">
      <alignment wrapText="1"/>
      <protection hidden="0" locked="1"/>
    </xf>
    <xf fontId="3" fillId="2" borderId="6" numFmtId="0" xfId="0" applyFont="1" applyFill="1" applyBorder="1" applyAlignment="1" applyProtection="1">
      <alignment horizontal="center" vertical="center" wrapText="1"/>
      <protection hidden="0" locked="1"/>
    </xf>
    <xf fontId="3" fillId="2" borderId="7" numFmtId="0" xfId="0" applyFont="1" applyFill="1" applyBorder="1" applyAlignment="1" applyProtection="1">
      <alignment horizontal="center" vertical="center" wrapText="1"/>
      <protection hidden="0" locked="1"/>
    </xf>
    <xf fontId="3" fillId="2" borderId="5" numFmtId="0" xfId="0" applyFont="1" applyFill="1" applyBorder="1" applyAlignment="1" applyProtection="1">
      <alignment horizontal="center" vertical="center" wrapText="1"/>
      <protection hidden="0" locked="1"/>
    </xf>
    <xf fontId="11" fillId="2" borderId="0" numFmtId="0" xfId="0" applyFont="1" applyFill="1" applyProtection="1">
      <protection hidden="0" locked="1"/>
    </xf>
    <xf fontId="2" fillId="2" borderId="0" numFmtId="0" xfId="0" applyFont="1" applyFill="1" applyAlignment="1" applyProtection="1">
      <alignment vertical="center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media1.svg"/><Relationship Id="rId3" Type="http://schemas.openxmlformats.org/officeDocument/2006/relationships/image" Target="../media/image2.png"/><Relationship Id="rId4" Type="http://schemas.openxmlformats.org/officeDocument/2006/relationships/image" Target="../media/media2.svg"/><Relationship Id="rId5" Type="http://schemas.openxmlformats.org/officeDocument/2006/relationships/image" Target="../media/image3.png"/><Relationship Id="rId6" Type="http://schemas.openxmlformats.org/officeDocument/2006/relationships/image" Target="../media/media3.svg"/><Relationship Id="rId7" Type="http://schemas.openxmlformats.org/officeDocument/2006/relationships/image" Target="../media/image4.png"/><Relationship Id="rId8" Type="http://schemas.openxmlformats.org/officeDocument/2006/relationships/image" Target="../media/media4.svg"/><Relationship Id="rId9" Type="http://schemas.openxmlformats.org/officeDocument/2006/relationships/image" Target="../media/image5.png"/><Relationship Id="rId10" Type="http://schemas.openxmlformats.org/officeDocument/2006/relationships/image" Target="../media/media5.sv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9</xdr:col>
      <xdr:colOff>495360</xdr:colOff>
      <xdr:row>6</xdr:row>
      <xdr:rowOff>1404720</xdr:rowOff>
    </xdr:from>
    <xdr:to>
      <xdr:col>10</xdr:col>
      <xdr:colOff>709200</xdr:colOff>
      <xdr:row>6</xdr:row>
      <xdr:rowOff>1405079</xdr:rowOff>
    </xdr:to>
    <xdr:pic>
      <xdr:nvPicPr>
        <xdr:cNvPr id="0" name="Picture 5" descr=""/>
        <xdr:cNvPicPr/>
      </xdr:nvPicPr>
      <xdr:blipFill>
        <a:blip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/>
      </xdr:blipFill>
      <xdr:spPr bwMode="auto">
        <a:xfrm rot="10800000" flipH="1">
          <a:off x="12398400" y="4274280"/>
          <a:ext cx="183492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8</xdr:col>
      <xdr:colOff>45000</xdr:colOff>
      <xdr:row>6</xdr:row>
      <xdr:rowOff>630360</xdr:rowOff>
    </xdr:from>
    <xdr:to>
      <xdr:col>8</xdr:col>
      <xdr:colOff>1343880</xdr:colOff>
      <xdr:row>6</xdr:row>
      <xdr:rowOff>1060560</xdr:rowOff>
    </xdr:to>
    <xdr:pic>
      <xdr:nvPicPr>
        <xdr:cNvPr id="1" name="Picture 4" descr=""/>
        <xdr:cNvPicPr/>
      </xdr:nvPicPr>
      <xdr:blipFill>
        <a:blip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/>
      </xdr:blipFill>
      <xdr:spPr bwMode="auto">
        <a:xfrm>
          <a:off x="10548360" y="3499920"/>
          <a:ext cx="1298880" cy="430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9</xdr:col>
      <xdr:colOff>497520</xdr:colOff>
      <xdr:row>6</xdr:row>
      <xdr:rowOff>886680</xdr:rowOff>
    </xdr:from>
    <xdr:to>
      <xdr:col>10</xdr:col>
      <xdr:colOff>545760</xdr:colOff>
      <xdr:row>6</xdr:row>
      <xdr:rowOff>887040</xdr:rowOff>
    </xdr:to>
    <xdr:pic>
      <xdr:nvPicPr>
        <xdr:cNvPr id="2" name="Picture 6" descr=""/>
        <xdr:cNvPicPr/>
      </xdr:nvPicPr>
      <xdr:blipFill>
        <a:blip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/>
      </xdr:blipFill>
      <xdr:spPr bwMode="auto">
        <a:xfrm rot="10800000" flipH="1">
          <a:off x="12400560" y="3756240"/>
          <a:ext cx="166932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10</xdr:col>
      <xdr:colOff>62279</xdr:colOff>
      <xdr:row>6</xdr:row>
      <xdr:rowOff>2150578</xdr:rowOff>
    </xdr:from>
    <xdr:to>
      <xdr:col>10</xdr:col>
      <xdr:colOff>1413719</xdr:colOff>
      <xdr:row>6</xdr:row>
      <xdr:rowOff>2500859</xdr:rowOff>
    </xdr:to>
    <xdr:pic>
      <xdr:nvPicPr>
        <xdr:cNvPr id="3" name="Picture 7" descr=""/>
        <xdr:cNvPicPr/>
      </xdr:nvPicPr>
      <xdr:blipFill>
        <a:blip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/>
      </xdr:blipFill>
      <xdr:spPr bwMode="auto">
        <a:xfrm>
          <a:off x="12856259" y="4992839"/>
          <a:ext cx="1351440" cy="350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9</xdr:col>
      <xdr:colOff>235799</xdr:colOff>
      <xdr:row>6</xdr:row>
      <xdr:rowOff>898559</xdr:rowOff>
    </xdr:from>
    <xdr:to>
      <xdr:col>9</xdr:col>
      <xdr:colOff>1237679</xdr:colOff>
      <xdr:row>6</xdr:row>
      <xdr:rowOff>1239479</xdr:rowOff>
    </xdr:to>
    <xdr:pic>
      <xdr:nvPicPr>
        <xdr:cNvPr id="4" name="Picture 1" descr=""/>
        <xdr:cNvPicPr/>
      </xdr:nvPicPr>
      <xdr:blipFill>
        <a:blip r:embed="rId9">
          <a:extLst>
            <a:ext uri="{96DAC541-7B7A-43D3-8B79-37D633B846F1}">
              <asvg:svgBlip xmlns:asvg="http://schemas.microsoft.com/office/drawing/2016/SVG/main" r:embed="rId10"/>
            </a:ext>
          </a:extLst>
        </a:blip>
        <a:stretch/>
      </xdr:blipFill>
      <xdr:spPr bwMode="auto">
        <a:xfrm>
          <a:off x="12138840" y="3768120"/>
          <a:ext cx="1001879" cy="3409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showRuler="1" view="normal" topLeftCell="H8" zoomScale="85" workbookViewId="0">
      <selection activeCell="J7" activeCellId="0" sqref="J7"/>
    </sheetView>
  </sheetViews>
  <sheetFormatPr defaultColWidth="9.1484375" defaultRowHeight="12.75" customHeight="1"/>
  <cols>
    <col customWidth="1" min="1" max="1" style="1" width="5.1399999999999997"/>
    <col customWidth="1" min="2" max="2" style="1" width="56.210000000000001"/>
    <col customWidth="1" min="3" max="3" style="1" width="10.42"/>
    <col customWidth="1" min="4" max="4" style="1" width="9.4199999999999999"/>
    <col customWidth="1" min="5" max="5" style="1" width="17.859999999999999"/>
    <col customWidth="1" min="6" max="6" style="1" width="15.57"/>
    <col customWidth="1" min="7" max="7" style="1" width="15.85"/>
    <col customWidth="1" min="8" max="8" style="1" width="18.550000000000001"/>
    <col customWidth="1" min="9" max="9" style="1" width="19.859999999999999"/>
    <col customWidth="1" min="10" max="10" style="1" width="23"/>
    <col customWidth="1" min="11" max="11" style="1" width="22.289999999999999"/>
    <col customWidth="1" min="12" max="12" style="1" width="21"/>
    <col customWidth="1" min="13" max="13" style="1" width="20"/>
    <col customWidth="1" min="14" max="14" style="1" width="27.449999999999999"/>
    <col customWidth="0" min="15" max="16384" style="1" width="9.1400000000000006"/>
  </cols>
  <sheetData>
    <row r="1" ht="32.2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3"/>
      <c r="K1" s="3"/>
      <c r="L1" s="3"/>
      <c r="M1" s="3"/>
      <c r="N1" s="3"/>
    </row>
    <row r="2" ht="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="4" customFormat="1" ht="21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="4" customFormat="1" ht="51.75" customHeight="1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="4" customFormat="1" ht="52.700000000000003" customHeight="1">
      <c r="A5" s="7"/>
      <c r="B5" s="7" t="s">
        <v>3</v>
      </c>
      <c r="C5" s="7" t="s">
        <v>4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ht="53.25" customHeight="1">
      <c r="A6" s="8" t="s">
        <v>5</v>
      </c>
      <c r="B6" s="9" t="s">
        <v>6</v>
      </c>
      <c r="C6" s="8" t="s">
        <v>7</v>
      </c>
      <c r="D6" s="8" t="s">
        <v>8</v>
      </c>
      <c r="E6" s="8" t="s">
        <v>9</v>
      </c>
      <c r="F6" s="8"/>
      <c r="G6" s="8"/>
      <c r="H6" s="10" t="s">
        <v>10</v>
      </c>
      <c r="I6" s="10"/>
      <c r="J6" s="10"/>
      <c r="K6" s="8" t="s">
        <v>11</v>
      </c>
      <c r="L6" s="8"/>
      <c r="M6" s="8"/>
      <c r="N6" s="8"/>
    </row>
    <row r="7" ht="202.80000000000001" customHeight="1">
      <c r="A7" s="8"/>
      <c r="B7" s="9"/>
      <c r="C7" s="8"/>
      <c r="D7" s="8"/>
      <c r="E7" s="11" t="s">
        <v>12</v>
      </c>
      <c r="F7" s="12" t="s">
        <v>13</v>
      </c>
      <c r="G7" s="12" t="s">
        <v>14</v>
      </c>
      <c r="H7" s="11" t="s">
        <v>15</v>
      </c>
      <c r="I7" s="11" t="s">
        <v>16</v>
      </c>
      <c r="J7" s="11" t="s">
        <v>17</v>
      </c>
      <c r="K7" s="13" t="s">
        <v>18</v>
      </c>
      <c r="L7" s="11" t="s">
        <v>19</v>
      </c>
      <c r="M7" s="11" t="s">
        <v>20</v>
      </c>
      <c r="N7" s="11" t="s">
        <v>21</v>
      </c>
    </row>
    <row r="8" s="14" customFormat="1" ht="114.09999999999999" customHeight="1">
      <c r="A8" s="8">
        <v>1</v>
      </c>
      <c r="B8" s="15" t="s">
        <v>22</v>
      </c>
      <c r="C8" s="16" t="s">
        <v>23</v>
      </c>
      <c r="D8" s="16">
        <v>1</v>
      </c>
      <c r="E8" s="17">
        <v>26400000</v>
      </c>
      <c r="F8" s="17">
        <v>24890000</v>
      </c>
      <c r="G8" s="17">
        <v>25621000</v>
      </c>
      <c r="H8" s="18">
        <f>AVERAGE(E8:G8)</f>
        <v>25637000</v>
      </c>
      <c r="I8" s="19">
        <f>SQRT(((SUM((POWER(G8-H8,2)),(POWER(F8-H8,2)),(POWER(E8-H8,2)))/(COLUMNS(E8:G8)-1))))</f>
        <v>755127.14161258959</v>
      </c>
      <c r="J8" s="20">
        <f>I8/H8*100</f>
        <v>2.9454582892405101</v>
      </c>
      <c r="K8" s="18">
        <f>((D8/3)*(SUM(E8:G8)))</f>
        <v>25637000</v>
      </c>
      <c r="L8" s="18">
        <f>K8/D8</f>
        <v>25637000</v>
      </c>
      <c r="M8" s="18">
        <v>25637000</v>
      </c>
      <c r="N8" s="21">
        <f>M8*D8</f>
        <v>25637000</v>
      </c>
      <c r="O8" s="22"/>
      <c r="P8" s="22"/>
    </row>
    <row r="9" ht="29.850000000000001" customHeight="1">
      <c r="A9" s="23" t="s">
        <v>24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4">
        <f>SUM(N8)</f>
        <v>25637000</v>
      </c>
    </row>
    <row r="10" s="25" customFormat="1" ht="55.5" customHeight="1">
      <c r="A10" s="26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8"/>
    </row>
    <row r="11" ht="66" customHeight="1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ht="64.5" customHeight="1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</row>
    <row r="13" ht="165" customHeight="1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</row>
    <row r="14" s="30" customFormat="1" ht="18" customHeight="1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</row>
    <row r="15" s="30" customFormat="1" ht="12.75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ht="12.75" customHeight="1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</row>
    <row r="17" ht="12.75" customHeight="1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</row>
    <row r="18" ht="12.75" customHeight="1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</row>
    <row r="19" ht="12.75" customHeight="1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</row>
    <row r="20" ht="12.75" customHeight="1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</row>
    <row r="21" ht="12.75" customHeight="1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</row>
    <row r="22" ht="12.75" customHeight="1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</row>
    <row r="23" ht="12.75" customHeight="1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</row>
    <row r="24" ht="12.75" customHeight="1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</row>
    <row r="25" ht="12.75" customHeight="1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</row>
    <row r="26" ht="12.75" customHeight="1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</row>
    <row r="27" ht="12.75" customHeight="1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</row>
    <row r="28" ht="12.75" customHeight="1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  <row r="29" ht="12.75" customHeight="1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</row>
    <row r="30" ht="12.75" customHeight="1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</row>
    <row r="31" ht="12.75" customHeight="1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ht="12.75" customHeight="1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ht="12.75" customHeight="1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ht="12.75" customHeight="1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ht="12.75" customHeight="1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ht="12.75" customHeight="1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ht="12.75" customHeight="1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ht="12.75" customHeight="1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ht="12.75" customHeight="1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ht="12.75" customHeight="1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ht="12.75" customHeight="1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ht="12.75" customHeight="1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ht="12.75" customHeight="1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ht="12.75" customHeight="1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ht="12.75" customHeight="1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ht="12.75" customHeight="1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ht="12.75" customHeight="1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ht="12.75" customHeight="1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ht="12.75" customHeight="1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ht="12.75" customHeight="1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ht="12.75" customHeight="1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ht="12.75" customHeight="1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ht="12.75" customHeight="1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ht="12.75" customHeight="1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ht="12.75" customHeight="1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ht="12.75" customHeight="1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ht="12.75" customHeight="1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ht="12.75" customHeight="1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ht="12.75" customHeight="1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ht="12.75" customHeight="1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ht="12.75" customHeight="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ht="12.75" customHeight="1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ht="12.75" customHeight="1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</row>
    <row r="64" ht="12.75" customHeight="1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</row>
    <row r="65" ht="12.75" customHeight="1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</row>
    <row r="66" ht="12.75" customHeight="1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</row>
    <row r="67" ht="12.75" customHeight="1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</row>
    <row r="68" ht="12.75" customHeight="1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</row>
    <row r="69" ht="12.75" customHeight="1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</row>
    <row r="70" ht="12.75" customHeight="1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</row>
    <row r="71" ht="12.75" customHeight="1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</row>
    <row r="72" ht="12.75" customHeight="1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</row>
    <row r="73" ht="12.75" customHeight="1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</row>
    <row r="74" ht="12.75" customHeight="1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</row>
    <row r="75" ht="12.75" customHeight="1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</row>
    <row r="76" ht="12.75" customHeight="1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</row>
    <row r="77" ht="12.75" customHeight="1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</row>
    <row r="78" ht="12.75" customHeight="1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</row>
    <row r="79" ht="12.75" customHeight="1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</row>
    <row r="80" ht="12.75" customHeight="1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</row>
    <row r="81" ht="12.75" customHeight="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</row>
    <row r="82" ht="12.75" customHeight="1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</row>
    <row r="83" ht="12.75" customHeight="1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</row>
    <row r="84" ht="12.75" customHeight="1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</row>
    <row r="85" ht="12.75" customHeight="1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</row>
    <row r="86" ht="12.75" customHeight="1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</row>
    <row r="87" ht="12.75" customHeight="1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</row>
    <row r="88" ht="12.75" customHeight="1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</row>
    <row r="89" ht="12.75" customHeight="1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</row>
    <row r="90" ht="12.75" customHeight="1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</row>
    <row r="91" ht="12.75" customHeight="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</row>
    <row r="92" ht="12.75" customHeight="1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</row>
    <row r="93" ht="12.75" customHeight="1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</row>
    <row r="94" ht="12.75" customHeight="1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</row>
    <row r="95" ht="12.75" customHeight="1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</row>
    <row r="96" ht="12.75" customHeight="1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</row>
    <row r="97" ht="12.75" customHeight="1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</row>
    <row r="98" ht="12.75" customHeight="1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</row>
    <row r="99" ht="12.75" customHeight="1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</row>
    <row r="100" ht="12.75" customHeight="1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</row>
    <row r="101" ht="12.75" customHeight="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</row>
    <row r="102" ht="12.75" customHeight="1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</row>
    <row r="103" ht="12.75" customHeight="1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</row>
    <row r="104" ht="12.75" customHeight="1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</row>
    <row r="1048552" ht="12.800000000000001" customHeight="1"/>
    <row r="1048553" ht="12.800000000000001" customHeight="1"/>
    <row r="1048554" ht="12.800000000000001" customHeight="1"/>
    <row r="1048555" ht="12.800000000000001" customHeight="1"/>
    <row r="1048556" ht="12.800000000000001" customHeight="1"/>
    <row r="1048557" ht="12.800000000000001" customHeight="1"/>
    <row r="1048558" ht="12.800000000000001" customHeight="1"/>
    <row r="1048559" ht="12.800000000000001" customHeight="1"/>
    <row r="1048560" ht="12.800000000000001" customHeight="1"/>
    <row r="1048561" ht="12.800000000000001" customHeight="1"/>
    <row r="1048562" ht="12.800000000000001" customHeight="1"/>
    <row r="1048563" ht="12.800000000000001" customHeight="1"/>
    <row r="1048564" ht="12.800000000000001" customHeight="1"/>
    <row r="1048565" ht="12.800000000000001" customHeight="1"/>
    <row r="1048566" ht="12.800000000000001" customHeight="1"/>
    <row r="1048567" ht="12.800000000000001" customHeight="1"/>
    <row r="1048568" ht="12.800000000000001" customHeight="1"/>
    <row r="1048569" ht="12.800000000000001" customHeight="1"/>
    <row r="1048570" ht="12.800000000000001" customHeight="1"/>
    <row r="1048571" ht="12.800000000000001" customHeight="1"/>
    <row r="1048572" ht="12.800000000000001" customHeight="1"/>
    <row r="1048573" ht="12.800000000000001" customHeight="1"/>
    <row r="1048574" ht="12.800000000000001" customHeight="1"/>
    <row r="1048575" ht="12.800000000000001" customHeight="1"/>
    <row r="1048576" ht="12.800000000000001" customHeight="1"/>
  </sheetData>
  <mergeCells count="14">
    <mergeCell ref="I1:N1"/>
    <mergeCell ref="A3:N3"/>
    <mergeCell ref="A4:N4"/>
    <mergeCell ref="C5:N5"/>
    <mergeCell ref="A6:A7"/>
    <mergeCell ref="B6:B7"/>
    <mergeCell ref="C6:C7"/>
    <mergeCell ref="D6:D7"/>
    <mergeCell ref="E6:G6"/>
    <mergeCell ref="H6:J6"/>
    <mergeCell ref="K6:N6"/>
    <mergeCell ref="O8:P8"/>
    <mergeCell ref="A9:M9"/>
    <mergeCell ref="A10:N10"/>
  </mergeCells>
  <printOptions headings="0" gridLines="0"/>
  <pageMargins left="0.51180555555555596" right="0.31527777777777799" top="0.74791666666666701" bottom="0.55138888888888904" header="0.51181102362204689" footer="0.51181102362204689"/>
  <pageSetup paperSize="9" scale="75" fitToWidth="1" fitToHeight="1" pageOrder="downThenOver" orientation="landscape" usePrinterDefaults="1" blackAndWhite="0" draft="0" cellComments="none" useFirstPageNumber="0" errors="displayed" horizontalDpi="300" verticalDpi="3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Иваник Сергей</dc:creator>
  <dc:description/>
  <dc:language>ru-RU</dc:language>
  <cp:lastModifiedBy>tim</cp:lastModifiedBy>
  <cp:revision>60</cp:revision>
  <dcterms:created xsi:type="dcterms:W3CDTF">2014-01-15T18:15:09Z</dcterms:created>
  <dcterms:modified xsi:type="dcterms:W3CDTF">2026-10-06T09:30:12Z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