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B0E7BD2-CB89-4B31-894B-AE5D38A06F03}" xr6:coauthVersionLast="47" xr6:coauthVersionMax="47" xr10:uidLastSave="{00000000-0000-0000-0000-000000000000}"/>
  <bookViews>
    <workbookView xWindow="31215" yWindow="-2010" windowWidth="30945" windowHeight="20340" xr2:uid="{00000000-000D-0000-FFFF-FFFF00000000}"/>
  </bookViews>
  <sheets>
    <sheet name="Лист1" sheetId="1" r:id="rId1"/>
  </sheets>
  <definedNames>
    <definedName name="_xlnm.Print_Area" localSheetId="0">Лист1!$A$1:$K$26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6" i="1" l="1"/>
  <c r="K19" i="1"/>
  <c r="K18" i="1"/>
  <c r="K17" i="1"/>
  <c r="H17" i="1"/>
  <c r="I17" i="1"/>
  <c r="H18" i="1"/>
  <c r="I18" i="1"/>
  <c r="J18" i="1" s="1"/>
  <c r="I16" i="1"/>
  <c r="J17" i="1" l="1"/>
  <c r="H16" i="1"/>
  <c r="J16" i="1" s="1"/>
  <c r="E20" i="1" l="1"/>
</calcChain>
</file>

<file path=xl/sharedStrings.xml><?xml version="1.0" encoding="utf-8"?>
<sst xmlns="http://schemas.openxmlformats.org/spreadsheetml/2006/main" count="41" uniqueCount="39">
  <si>
    <t>Характеристики объекта закупки</t>
  </si>
  <si>
    <t>Используемый метод определения НМЦД</t>
  </si>
  <si>
    <t>с обоснованием:</t>
  </si>
  <si>
    <t>Расчет выполнен в соответствии с Методическими рекомендациями, утвержденными приказом МЭР РФ от 02.10.2013 №567</t>
  </si>
  <si>
    <t>РАСЧЕТ НМЦД</t>
  </si>
  <si>
    <t>№</t>
  </si>
  <si>
    <t>Единица измерения</t>
  </si>
  <si>
    <t>Кол-во</t>
  </si>
  <si>
    <t>Среднее квадратичное отклонение</t>
  </si>
  <si>
    <t>Коэффициент вариации</t>
  </si>
  <si>
    <t>НМЦД</t>
  </si>
  <si>
    <t>Итого:</t>
  </si>
  <si>
    <t>(должность)</t>
  </si>
  <si>
    <t>(подпись/расшифровка подписи)</t>
  </si>
  <si>
    <t>Наименование</t>
  </si>
  <si>
    <t>Средняя цена (руб.) за ед.</t>
  </si>
  <si>
    <t xml:space="preserve">   Расчёт начальной (максимальной) цены договора (Н(М)ЦК)   </t>
  </si>
  <si>
    <t xml:space="preserve">                                                                 /____________________---/</t>
  </si>
  <si>
    <t xml:space="preserve"> </t>
  </si>
  <si>
    <t>Метод сопоставимых рыночных цен (анализа рынка) для определения и обоснования начальной (максимальной) цены договора, цены договора (подрядчиком, исполнителем) (в соответствии с 223-ФЗ)Запрос котировок в электронном виде</t>
  </si>
  <si>
    <t>Генеральный директор ООО КТИ</t>
  </si>
  <si>
    <t>УТВЕРЖДАЮ</t>
  </si>
  <si>
    <t>____________________Евтушенко Д.В</t>
  </si>
  <si>
    <t>Совокупность значений, используемых в расчете, при определении НМЦК считается однородной, коэффициент вариации цены не превышает 33%.</t>
  </si>
  <si>
    <t>"___"____________________ 2026 г.</t>
  </si>
  <si>
    <t>№1</t>
  </si>
  <si>
    <t>№2</t>
  </si>
  <si>
    <t>№3</t>
  </si>
  <si>
    <t>Генеральный директор ООО "ИКС"</t>
  </si>
  <si>
    <t xml:space="preserve">Инженер МТО </t>
  </si>
  <si>
    <t>На основании проведенного анализа рынка и расчетов, НМЦД составляет:</t>
  </si>
  <si>
    <t>Обоснование начальной (максимальной) за единицу продукции   ООО «КТИ»</t>
  </si>
  <si>
    <t xml:space="preserve">Создание программно-технического комплекса дистанционного контроля и мониторинга  SCADA ООО «КТИ» </t>
  </si>
  <si>
    <t>сервер</t>
  </si>
  <si>
    <t>1. БЛОК 0. Установка ПО на сервер Установка и настройка MasterSCADA и всех сопутствующих модулей на сервер.
2. БЛОК 1. Подготовительные работы и проектирование ПО Анализ исходных данных и ТЗ на 1 котельную. Анализ исходных данных и ТЗ на 1 диспетчерский пункт. Разработка архитектуры проекта MasterSCADA. Создание единой таблицы тегов (на 500 - 1000 тегов на один обьект).
3. БЛОК 2. Разработка верхнего уровня (MasterSCADA). Создание общей интерактивной карты МО город «Краснодар», МО город «Новороссийск», МО город «Анапа», МО город «Темрюк» (обозначение котельных и их текущее состояние Работа, Авария). Разработка укрупненных окон мнемосхем по районам,
схемы сетей на спутниковой карте с домами и сооружениями (фото из Теплоэксперт), с онлайн отображением базовых параметров котельной (Авария, Работа, температура и давление в ТС) и пустых окон под будущие зарезервированны е параметры. Отрисовка базовых мнемосхемы котельной ( 20
окон с настроичными параметрами и текущими данными и котлами). Тиражирование мнемосхем на остальные объекты (за 1 котельную) Настройка подсистемы тревог (Alarm management) Настройка трендов и графиков Создание форм отчетности Настройка прав доступа и ролей.
4. БЛОК 3. Связь с нижним уровнем (коммуникации). Настройка OPC- серверов или встроенных драйверов Проверка качества связи и таймаутов в сети.
5. БЛОК 4. Пусконаладочные работы (ПНР). Автономная отладка ПО (эмуляция сигналов). Комплексная проверка сигналов на котельной (на 1 объект). Проверка алгоритмов управления и блокировок. Тестирование аварийных сценариев (на 1 объект).
6. БЛОК 5. Сдача в эксплуатацию. Опытная эксплуатация и дежурство (72 часа). Разработка инструкции оператора / диспетчера. Обучение персонала Заказчика</t>
  </si>
  <si>
    <t>Закупка оборудования диспетчера
ПК Acer Nitro 30 N30-100 [DG.E5GCD.00L]
49" Монитор ASUS ROG Strix XG49VQ черный
Wize HDMI - HDMI, 40 м
Телевизор TCL 98C7L черный
KVM переключатель UGREEN CM200
Док-станция Lenovo ThinkPad Universal Thunderbolt 4
Клавиатура+мышь беспроводная Logitech MK850 Performance черный
Коммутатор Ubiquiti UniFi Enterprise 8 PoE</t>
  </si>
  <si>
    <t>Дата подготовки обоснования НМЦД: 22.09.2026</t>
  </si>
  <si>
    <t>Сервер HPE DL380 Gen11, 1x HPE DL380 8SFF Gen11, 2x Intel Xeon Gold 6548Y+ / 32 Сores / 2,5GHz / 250 W, 4x 64GB DDR5 5600MHz RDIMM, 4x Tray Caddy, 4x SSD 2.5" Enterprise SATA 960GB Samsung PM893 6Gbps 550/520 MB/s 98K/30K IOPS 1DWPD NEW, 1x Controller RAID HPE MR408i-o 12Gbps 4GBGen11 OCP, 1x Battery HPE 96W (up to 20 Devices) 145mm Cable Kit, 2x 1000W, 1x iLO Adv, 1x Network Card HPE 4x1GbE BASE-T.
Операционная система Microsoft Windows Server 2022 Standard.
• Лицензия 64 Core (комплект 2 × 32 Core DSP OEI DVD Russian 64- bit)
• Поддержка двух виртуальных машин OSE / неограниченное число контейнеров Windows Server.</t>
  </si>
  <si>
    <t xml:space="preserve">Коммерческие предложения (руб./ед.изм.)Запросы о предоставлении ценовой информации поставщикам (подрядчикам, исполнителям), Счета, Источники интернет : 
№1 АС-26 от 20.08.2026, ТХ-08/26-89
№2 14/09-2 от 14.09.2026, 15 от 14.09.2026
№3 2108/3 от 21.08.2026, 1708/6 от 17.08.2026, ООУТ-27156/0 от 20.08.2026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</si>
</sst>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#,##0.00\ &quot;₽&quot;"/>
    <numFmt numFmtId="166" formatCode="#,##0.00\ _₽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C0C0C0"/>
      </left>
      <right/>
      <top style="medium">
        <color rgb="FFC0C0C0"/>
      </top>
      <bottom style="medium">
        <color indexed="64"/>
      </bottom>
      <diagonal/>
    </border>
    <border>
      <left/>
      <right/>
      <top style="medium">
        <color rgb="FFC0C0C0"/>
      </top>
      <bottom style="medium">
        <color indexed="64"/>
      </bottom>
      <diagonal/>
    </border>
    <border>
      <left/>
      <right style="medium">
        <color rgb="FFC0C0C0"/>
      </right>
      <top style="medium">
        <color rgb="FFC0C0C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C0C0C0"/>
      </left>
      <right/>
      <top style="medium">
        <color indexed="64"/>
      </top>
      <bottom style="medium">
        <color rgb="FFC0C0C0"/>
      </bottom>
      <diagonal/>
    </border>
    <border>
      <left/>
      <right/>
      <top style="medium">
        <color indexed="64"/>
      </top>
      <bottom style="medium">
        <color rgb="FFC0C0C0"/>
      </bottom>
      <diagonal/>
    </border>
    <border>
      <left/>
      <right style="medium">
        <color rgb="FFC0C0C0"/>
      </right>
      <top style="medium">
        <color indexed="64"/>
      </top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4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164" fontId="1" fillId="0" borderId="4" xfId="0" applyNumberFormat="1" applyFont="1" applyBorder="1"/>
    <xf numFmtId="164" fontId="1" fillId="0" borderId="0" xfId="0" applyNumberFormat="1" applyFont="1"/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0" fillId="2" borderId="0" xfId="0" applyFill="1"/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6" fillId="0" borderId="0" xfId="0" applyFont="1" applyAlignment="1">
      <alignment horizontal="right" vertical="center"/>
    </xf>
    <xf numFmtId="164" fontId="0" fillId="0" borderId="13" xfId="0" applyNumberFormat="1" applyBorder="1" applyAlignment="1">
      <alignment horizontal="center"/>
    </xf>
    <xf numFmtId="164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4" fontId="10" fillId="0" borderId="13" xfId="0" applyNumberFormat="1" applyFont="1" applyBorder="1" applyAlignment="1">
      <alignment horizontal="center" vertical="center"/>
    </xf>
    <xf numFmtId="166" fontId="3" fillId="0" borderId="13" xfId="0" applyNumberFormat="1" applyFont="1" applyBorder="1" applyAlignment="1">
      <alignment horizontal="center" vertical="center" wrapText="1"/>
    </xf>
    <xf numFmtId="166" fontId="10" fillId="0" borderId="13" xfId="0" applyNumberFormat="1" applyFont="1" applyBorder="1" applyAlignment="1">
      <alignment horizontal="center" vertical="center"/>
    </xf>
    <xf numFmtId="0" fontId="0" fillId="0" borderId="4" xfId="0" applyBorder="1"/>
    <xf numFmtId="165" fontId="0" fillId="0" borderId="13" xfId="0" applyNumberFormat="1" applyBorder="1" applyAlignment="1">
      <alignment horizontal="center" vertical="center"/>
    </xf>
    <xf numFmtId="165" fontId="3" fillId="0" borderId="13" xfId="0" applyNumberFormat="1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 vertical="top" wrapText="1"/>
    </xf>
    <xf numFmtId="165" fontId="1" fillId="0" borderId="0" xfId="0" applyNumberFormat="1" applyFont="1"/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right" vertical="center" wrapText="1"/>
    </xf>
    <xf numFmtId="0" fontId="3" fillId="2" borderId="17" xfId="0" applyFont="1" applyFill="1" applyBorder="1" applyAlignment="1">
      <alignment horizontal="right" vertical="center" wrapText="1"/>
    </xf>
    <xf numFmtId="0" fontId="3" fillId="2" borderId="18" xfId="0" applyFont="1" applyFill="1" applyBorder="1" applyAlignment="1">
      <alignment horizontal="right" vertical="center" wrapText="1"/>
    </xf>
    <xf numFmtId="165" fontId="5" fillId="2" borderId="16" xfId="0" applyNumberFormat="1" applyFont="1" applyFill="1" applyBorder="1" applyAlignment="1">
      <alignment horizontal="left" vertical="center" wrapText="1"/>
    </xf>
    <xf numFmtId="165" fontId="5" fillId="2" borderId="17" xfId="0" applyNumberFormat="1" applyFont="1" applyFill="1" applyBorder="1" applyAlignment="1">
      <alignment horizontal="left" vertical="center" wrapText="1"/>
    </xf>
    <xf numFmtId="165" fontId="5" fillId="2" borderId="18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4" xfId="0" applyFont="1" applyBorder="1"/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65" fontId="0" fillId="0" borderId="13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tabSelected="1" view="pageBreakPreview" topLeftCell="A17" zoomScale="115" zoomScaleNormal="66" zoomScaleSheetLayoutView="115" workbookViewId="0">
      <selection activeCell="J18" sqref="J18"/>
    </sheetView>
  </sheetViews>
  <sheetFormatPr defaultRowHeight="15" x14ac:dyDescent="0.25"/>
  <cols>
    <col min="1" max="1" width="13" customWidth="1"/>
    <col min="2" max="2" width="86.5703125" style="11" customWidth="1"/>
    <col min="3" max="3" width="10.42578125" customWidth="1"/>
    <col min="4" max="4" width="8.7109375" customWidth="1"/>
    <col min="5" max="5" width="17.5703125" customWidth="1"/>
    <col min="6" max="6" width="20" customWidth="1"/>
    <col min="7" max="7" width="20.42578125" style="17" customWidth="1"/>
    <col min="8" max="8" width="23.42578125" customWidth="1"/>
    <col min="9" max="9" width="14.85546875" customWidth="1"/>
    <col min="11" max="11" width="18.28515625" customWidth="1"/>
    <col min="12" max="12" width="10.7109375" customWidth="1"/>
    <col min="13" max="13" width="16.85546875" customWidth="1"/>
  </cols>
  <sheetData>
    <row r="1" spans="1:11" ht="15.75" x14ac:dyDescent="0.25">
      <c r="I1" s="19" t="s">
        <v>21</v>
      </c>
    </row>
    <row r="2" spans="1:11" ht="15.75" x14ac:dyDescent="0.25">
      <c r="I2" s="19"/>
      <c r="K2" s="27" t="s">
        <v>28</v>
      </c>
    </row>
    <row r="3" spans="1:11" ht="15.75" x14ac:dyDescent="0.25">
      <c r="I3" s="19"/>
      <c r="K3" s="27" t="s">
        <v>22</v>
      </c>
    </row>
    <row r="4" spans="1:11" ht="15.75" x14ac:dyDescent="0.25">
      <c r="I4" s="19" t="s">
        <v>24</v>
      </c>
    </row>
    <row r="7" spans="1:11" ht="15" customHeight="1" x14ac:dyDescent="0.25">
      <c r="A7" s="55" t="s">
        <v>31</v>
      </c>
      <c r="B7" s="55"/>
      <c r="C7" s="55"/>
      <c r="D7" s="55"/>
      <c r="E7" s="55"/>
      <c r="F7" s="55"/>
      <c r="G7" s="55"/>
      <c r="H7" s="55"/>
      <c r="I7" s="55"/>
      <c r="J7" s="55"/>
    </row>
    <row r="8" spans="1:11" ht="13.5" customHeight="1" thickBot="1" x14ac:dyDescent="0.3">
      <c r="A8" s="56" t="s">
        <v>16</v>
      </c>
      <c r="B8" s="56"/>
      <c r="C8" s="56"/>
      <c r="D8" s="56"/>
      <c r="E8" s="56"/>
      <c r="F8" s="56"/>
      <c r="G8" s="56"/>
      <c r="H8" s="56"/>
      <c r="I8" s="56"/>
      <c r="J8" s="56"/>
      <c r="K8" s="37"/>
    </row>
    <row r="9" spans="1:11" ht="15" hidden="1" customHeight="1" thickBot="1" x14ac:dyDescent="0.3">
      <c r="A9" s="5"/>
      <c r="B9" s="9"/>
      <c r="C9" s="59"/>
      <c r="D9" s="59"/>
      <c r="E9" s="5"/>
      <c r="G9" s="15"/>
      <c r="H9" s="6"/>
      <c r="I9" s="5"/>
      <c r="J9" s="5"/>
      <c r="K9" s="18" t="s">
        <v>20</v>
      </c>
    </row>
    <row r="10" spans="1:11" ht="55.5" customHeight="1" thickBot="1" x14ac:dyDescent="0.3">
      <c r="A10" s="4" t="s">
        <v>0</v>
      </c>
      <c r="B10" s="60" t="s">
        <v>32</v>
      </c>
      <c r="C10" s="61"/>
      <c r="D10" s="61"/>
      <c r="E10" s="61"/>
      <c r="F10" s="61"/>
      <c r="G10" s="61"/>
      <c r="H10" s="61"/>
      <c r="I10" s="61"/>
      <c r="J10" s="61"/>
      <c r="K10" s="37"/>
    </row>
    <row r="11" spans="1:11" ht="72" customHeight="1" x14ac:dyDescent="0.25">
      <c r="A11" s="12" t="s">
        <v>1</v>
      </c>
      <c r="B11" s="62" t="s">
        <v>19</v>
      </c>
      <c r="C11" s="63"/>
      <c r="D11" s="63"/>
      <c r="E11" s="63"/>
      <c r="F11" s="63"/>
      <c r="G11" s="63"/>
      <c r="H11" s="63"/>
      <c r="I11" s="63"/>
      <c r="J11" s="63"/>
      <c r="K11" s="18"/>
    </row>
    <row r="12" spans="1:11" ht="51" customHeight="1" thickBot="1" x14ac:dyDescent="0.3">
      <c r="A12" s="7" t="s">
        <v>2</v>
      </c>
      <c r="B12" s="64" t="s">
        <v>3</v>
      </c>
      <c r="C12" s="65"/>
      <c r="D12" s="65"/>
      <c r="E12" s="65"/>
      <c r="F12" s="65"/>
      <c r="G12" s="65"/>
      <c r="H12" s="65"/>
      <c r="I12" s="65"/>
      <c r="J12" s="65"/>
    </row>
    <row r="13" spans="1:11" ht="84.75" customHeight="1" thickBot="1" x14ac:dyDescent="0.3">
      <c r="A13" s="25"/>
      <c r="B13" s="24" t="s">
        <v>38</v>
      </c>
      <c r="C13" s="24"/>
      <c r="D13" s="24"/>
      <c r="E13" s="24"/>
      <c r="F13" s="24"/>
      <c r="G13" s="24"/>
      <c r="H13" s="24"/>
      <c r="I13" s="24"/>
      <c r="J13" s="24"/>
      <c r="K13" s="26"/>
    </row>
    <row r="14" spans="1:11" ht="15.75" customHeight="1" x14ac:dyDescent="0.25">
      <c r="A14" s="57" t="s">
        <v>4</v>
      </c>
      <c r="B14" s="58"/>
      <c r="C14" s="58"/>
      <c r="D14" s="58"/>
      <c r="E14" s="58"/>
      <c r="F14" s="58"/>
      <c r="G14" s="58"/>
      <c r="H14" s="58"/>
      <c r="I14" s="58"/>
      <c r="J14" s="58"/>
    </row>
    <row r="15" spans="1:11" ht="48" customHeight="1" x14ac:dyDescent="0.25">
      <c r="A15" s="30" t="s">
        <v>5</v>
      </c>
      <c r="B15" s="31" t="s">
        <v>14</v>
      </c>
      <c r="C15" s="30" t="s">
        <v>6</v>
      </c>
      <c r="D15" s="30" t="s">
        <v>7</v>
      </c>
      <c r="E15" s="21" t="s">
        <v>25</v>
      </c>
      <c r="F15" s="21" t="s">
        <v>26</v>
      </c>
      <c r="G15" s="21" t="s">
        <v>27</v>
      </c>
      <c r="H15" s="29" t="s">
        <v>15</v>
      </c>
      <c r="I15" s="29" t="s">
        <v>8</v>
      </c>
      <c r="J15" s="21" t="s">
        <v>9</v>
      </c>
      <c r="K15" s="28" t="s">
        <v>10</v>
      </c>
    </row>
    <row r="16" spans="1:11" ht="157.5" x14ac:dyDescent="0.25">
      <c r="A16" s="33">
        <v>1</v>
      </c>
      <c r="B16" s="32" t="s">
        <v>37</v>
      </c>
      <c r="C16" s="33" t="s">
        <v>33</v>
      </c>
      <c r="D16" s="33">
        <v>1</v>
      </c>
      <c r="E16" s="38">
        <v>3490000</v>
      </c>
      <c r="F16" s="38">
        <v>3680000</v>
      </c>
      <c r="G16" s="38">
        <v>3224300</v>
      </c>
      <c r="H16" s="39">
        <f>AVERAGE(E16:G16)</f>
        <v>3464766.6666666665</v>
      </c>
      <c r="I16" s="35">
        <f>STDEV(E16:G16)</f>
        <v>228895.52929957662</v>
      </c>
      <c r="J16" s="35">
        <f>I16/H16*100</f>
        <v>6.6063764553527404</v>
      </c>
      <c r="K16" s="36">
        <f>H16*D16</f>
        <v>3464766.6666666665</v>
      </c>
    </row>
    <row r="17" spans="1:11" ht="409.5" x14ac:dyDescent="0.25">
      <c r="A17" s="33">
        <v>2</v>
      </c>
      <c r="B17" s="40" t="s">
        <v>34</v>
      </c>
      <c r="C17" s="33" t="s">
        <v>33</v>
      </c>
      <c r="D17" s="33">
        <v>1</v>
      </c>
      <c r="E17" s="38">
        <v>3852760</v>
      </c>
      <c r="F17" s="38">
        <v>3575000</v>
      </c>
      <c r="G17" s="66">
        <v>3960000</v>
      </c>
      <c r="H17" s="39">
        <f t="shared" ref="H17:H18" si="0">AVERAGE(E17:G17)</f>
        <v>3795920</v>
      </c>
      <c r="I17" s="35">
        <f t="shared" ref="I17:I18" si="1">STDEV(E17:G17)</f>
        <v>198694.08446151586</v>
      </c>
      <c r="J17" s="35">
        <f t="shared" ref="J17:J18" si="2">I17/H17*100</f>
        <v>5.2344118016585135</v>
      </c>
      <c r="K17" s="36">
        <f>H17*D17</f>
        <v>3795920</v>
      </c>
    </row>
    <row r="18" spans="1:11" ht="141.75" x14ac:dyDescent="0.25">
      <c r="A18" s="33">
        <v>3</v>
      </c>
      <c r="B18" s="32" t="s">
        <v>35</v>
      </c>
      <c r="C18" s="33" t="s">
        <v>33</v>
      </c>
      <c r="D18" s="33">
        <v>1</v>
      </c>
      <c r="E18" s="38">
        <v>763650</v>
      </c>
      <c r="F18" s="38">
        <v>734600</v>
      </c>
      <c r="G18" s="66">
        <v>756900</v>
      </c>
      <c r="H18" s="39">
        <f t="shared" si="0"/>
        <v>751716.66666666663</v>
      </c>
      <c r="I18" s="35">
        <f t="shared" si="1"/>
        <v>15202.823202725647</v>
      </c>
      <c r="J18" s="35">
        <f t="shared" si="2"/>
        <v>2.0224140127342727</v>
      </c>
      <c r="K18" s="36">
        <f>H18*D18</f>
        <v>751716.66666666663</v>
      </c>
    </row>
    <row r="19" spans="1:11" x14ac:dyDescent="0.25">
      <c r="A19" s="8"/>
      <c r="B19" s="10"/>
      <c r="C19" s="8"/>
      <c r="D19" s="8"/>
      <c r="E19" s="13" t="s">
        <v>18</v>
      </c>
      <c r="F19" s="13"/>
      <c r="G19" s="13"/>
      <c r="H19" s="21"/>
      <c r="I19" s="13"/>
      <c r="J19" s="20" t="s">
        <v>11</v>
      </c>
      <c r="K19" s="34">
        <f>SUBTOTAL(109,K16:K18)</f>
        <v>8012403.333333333</v>
      </c>
    </row>
    <row r="20" spans="1:11" x14ac:dyDescent="0.25">
      <c r="A20" s="49" t="s">
        <v>30</v>
      </c>
      <c r="B20" s="50"/>
      <c r="C20" s="50"/>
      <c r="D20" s="51"/>
      <c r="E20" s="52">
        <f>K19</f>
        <v>8012403.333333333</v>
      </c>
      <c r="F20" s="53"/>
      <c r="G20" s="53"/>
      <c r="H20" s="53"/>
      <c r="I20" s="53"/>
      <c r="J20" s="53"/>
      <c r="K20" s="54"/>
    </row>
    <row r="21" spans="1:11" ht="25.5" x14ac:dyDescent="0.25">
      <c r="A21" s="23"/>
      <c r="B21" s="23" t="s">
        <v>23</v>
      </c>
      <c r="C21" s="23"/>
      <c r="D21" s="23"/>
      <c r="E21" s="23"/>
      <c r="F21" s="23"/>
      <c r="G21" s="23"/>
      <c r="H21" s="23"/>
      <c r="I21" s="23"/>
      <c r="J21" s="23"/>
      <c r="K21" s="22"/>
    </row>
    <row r="22" spans="1:11" ht="15.75" thickBot="1" x14ac:dyDescent="0.3">
      <c r="A22" s="47" t="s">
        <v>36</v>
      </c>
      <c r="B22" s="47"/>
      <c r="C22" s="47"/>
      <c r="D22" s="47"/>
      <c r="E22" s="47"/>
      <c r="F22" s="47"/>
      <c r="G22" s="47"/>
      <c r="H22" s="47"/>
      <c r="I22" s="47"/>
      <c r="J22" s="47"/>
    </row>
    <row r="23" spans="1:11" s="22" customFormat="1" ht="15.75" customHeight="1" thickBot="1" x14ac:dyDescent="0.3">
      <c r="A23" s="44" t="s">
        <v>29</v>
      </c>
      <c r="B23" s="45"/>
      <c r="C23" s="45"/>
      <c r="D23" s="46"/>
      <c r="E23" s="2"/>
      <c r="F23" s="2"/>
      <c r="G23" s="16"/>
      <c r="H23" s="2"/>
      <c r="I23" s="2"/>
      <c r="J23" s="2"/>
      <c r="K23"/>
    </row>
    <row r="24" spans="1:11" s="22" customFormat="1" ht="33" customHeight="1" thickBot="1" x14ac:dyDescent="0.3">
      <c r="A24" s="42" t="s">
        <v>12</v>
      </c>
      <c r="B24" s="43"/>
      <c r="C24" s="43"/>
      <c r="D24" s="48"/>
      <c r="E24" s="2"/>
      <c r="F24" s="41"/>
      <c r="G24" s="16"/>
      <c r="H24" s="2"/>
      <c r="I24" s="2"/>
      <c r="J24" s="2"/>
      <c r="K24"/>
    </row>
    <row r="25" spans="1:11" ht="15.75" customHeight="1" thickBot="1" x14ac:dyDescent="0.3">
      <c r="A25" s="44" t="s">
        <v>17</v>
      </c>
      <c r="B25" s="45"/>
      <c r="C25" s="45"/>
      <c r="D25" s="46"/>
      <c r="E25" s="2"/>
      <c r="F25" s="2"/>
      <c r="G25" s="16"/>
      <c r="H25" s="2"/>
      <c r="I25" s="2"/>
      <c r="J25" s="2"/>
    </row>
    <row r="26" spans="1:11" ht="15.75" customHeight="1" thickBot="1" x14ac:dyDescent="0.3">
      <c r="A26" s="42" t="s">
        <v>13</v>
      </c>
      <c r="B26" s="43"/>
      <c r="C26" s="43"/>
      <c r="D26" s="43"/>
      <c r="E26" s="3"/>
      <c r="F26" s="3"/>
      <c r="G26" s="14"/>
      <c r="H26" s="2"/>
      <c r="I26" s="2"/>
      <c r="J26" s="2"/>
    </row>
    <row r="27" spans="1:11" ht="15.75" customHeight="1" x14ac:dyDescent="0.25">
      <c r="A27" s="3"/>
      <c r="B27" s="9"/>
      <c r="C27" s="3"/>
      <c r="D27" s="3"/>
      <c r="E27" s="3"/>
      <c r="F27" s="3"/>
      <c r="G27" s="14"/>
      <c r="H27" s="3"/>
      <c r="I27" s="3"/>
      <c r="J27" s="3"/>
    </row>
    <row r="28" spans="1:11" ht="15.75" customHeight="1" x14ac:dyDescent="0.25">
      <c r="A28" s="1"/>
    </row>
    <row r="29" spans="1:11" ht="15.75" customHeight="1" x14ac:dyDescent="0.25"/>
  </sheetData>
  <mergeCells count="14">
    <mergeCell ref="A20:D20"/>
    <mergeCell ref="E20:K20"/>
    <mergeCell ref="A7:J7"/>
    <mergeCell ref="A8:J8"/>
    <mergeCell ref="A14:J14"/>
    <mergeCell ref="C9:D9"/>
    <mergeCell ref="B10:J10"/>
    <mergeCell ref="B11:J11"/>
    <mergeCell ref="B12:J12"/>
    <mergeCell ref="A26:D26"/>
    <mergeCell ref="A23:D23"/>
    <mergeCell ref="A22:J22"/>
    <mergeCell ref="A25:D25"/>
    <mergeCell ref="A24:D24"/>
  </mergeCells>
  <phoneticPr fontId="9" type="noConversion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2026-09-25T12:21:26Z</dcterms:modified>
</cp:coreProperties>
</file>