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\\Tc-adfs83\dirks\UKS\OPZD\!Закупки нов\2026\МТО\ПИР+СМР СТИ (7 шт)\754 л ПИР+СМР ЦТП Бухарестская д.116\собрать СЗ на ЭТП\"/>
    </mc:Choice>
  </mc:AlternateContent>
  <bookViews>
    <workbookView xWindow="0" yWindow="0" windowWidth="24000" windowHeight="9540"/>
  </bookViews>
  <sheets>
    <sheet name="Расчет цены" sheetId="2" r:id="rId1"/>
    <sheet name="Лист1" sheetId="3" r:id="rId2"/>
  </sheets>
  <definedNames>
    <definedName name="_xlnm.Print_Area" localSheetId="0">'Расчет цены'!$A$1:$L$16</definedName>
  </definedNames>
  <calcPr calcId="152511"/>
</workbook>
</file>

<file path=xl/calcChain.xml><?xml version="1.0" encoding="utf-8"?>
<calcChain xmlns="http://schemas.openxmlformats.org/spreadsheetml/2006/main">
  <c r="C12" i="2" l="1"/>
  <c r="C11" i="2"/>
  <c r="C15" i="2" l="1"/>
  <c r="C14" i="2"/>
  <c r="I5" i="2" l="1"/>
  <c r="L5" i="2" s="1"/>
  <c r="C10" i="2" l="1"/>
  <c r="J5" i="2"/>
  <c r="K5" i="2" s="1"/>
  <c r="I6" i="2"/>
  <c r="J6" i="2" s="1"/>
  <c r="K6" i="2" s="1"/>
  <c r="D7" i="2" l="1"/>
  <c r="L6" i="2"/>
  <c r="C9" i="2" l="1"/>
  <c r="L7" i="2"/>
  <c r="C13" i="2"/>
</calcChain>
</file>

<file path=xl/sharedStrings.xml><?xml version="1.0" encoding="utf-8"?>
<sst xmlns="http://schemas.openxmlformats.org/spreadsheetml/2006/main" count="29" uniqueCount="27">
  <si>
    <t>Среднее квадратичное отклонение</t>
  </si>
  <si>
    <t>Количество источников ценовой информации</t>
  </si>
  <si>
    <t>Единица измерения</t>
  </si>
  <si>
    <t xml:space="preserve"> Количество (объем) закупаемого товара </t>
  </si>
  <si>
    <t>№ п/п</t>
  </si>
  <si>
    <t>усл.ед.</t>
  </si>
  <si>
    <t>Наименование работ/услуг/товара</t>
  </si>
  <si>
    <t>Однородность совокупности значений выявленных цен, используемых в расчете</t>
  </si>
  <si>
    <t>Цена договора, определяемая методом сопоставимых рыночных цен (анализа рынка) в рублях</t>
  </si>
  <si>
    <t>Расчет НМЦ договора</t>
  </si>
  <si>
    <r>
      <t>Средняя арифметическая цена за единицу товара  &lt;</t>
    </r>
    <r>
      <rPr>
        <i/>
        <sz val="9"/>
        <color indexed="8"/>
        <rFont val="Times New Roman"/>
        <family val="1"/>
        <charset val="204"/>
      </rPr>
      <t>ц</t>
    </r>
    <r>
      <rPr>
        <sz val="9"/>
        <color indexed="8"/>
        <rFont val="Times New Roman"/>
        <family val="1"/>
        <charset val="204"/>
      </rPr>
      <t xml:space="preserve">&gt; </t>
    </r>
  </si>
  <si>
    <r>
      <t xml:space="preserve">Коэффициент вариации цен V (%)
</t>
    </r>
    <r>
      <rPr>
        <i/>
        <sz val="9"/>
        <color indexed="8"/>
        <rFont val="Times New Roman"/>
        <family val="1"/>
        <charset val="204"/>
      </rPr>
      <t>(не должен превышать 32%)</t>
    </r>
  </si>
  <si>
    <r>
      <t xml:space="preserve">Расчет по формуле
v - количество (объем) закупаемого товара;
</t>
    </r>
    <r>
      <rPr>
        <i/>
        <sz val="9"/>
        <color indexed="8"/>
        <rFont val="Times New Roman"/>
        <family val="1"/>
        <charset val="204"/>
      </rPr>
      <t>n</t>
    </r>
    <r>
      <rPr>
        <sz val="9"/>
        <color indexed="8"/>
        <rFont val="Times New Roman"/>
        <family val="1"/>
        <charset val="204"/>
      </rPr>
      <t xml:space="preserve"> - количество значений, используемых в расчете;
</t>
    </r>
    <r>
      <rPr>
        <i/>
        <sz val="9"/>
        <color indexed="8"/>
        <rFont val="Times New Roman"/>
        <family val="1"/>
        <charset val="204"/>
      </rPr>
      <t>i</t>
    </r>
    <r>
      <rPr>
        <sz val="9"/>
        <color indexed="8"/>
        <rFont val="Times New Roman"/>
        <family val="1"/>
        <charset val="204"/>
      </rPr>
      <t xml:space="preserve"> - номер источника ценовой информации;
     - цена единицы
ЦД (рын)</t>
    </r>
  </si>
  <si>
    <t>Цены поставщиков за единицу товара
в рублях
без НДС</t>
  </si>
  <si>
    <t xml:space="preserve">Начальная (максимальная) цена договора работ по СМР составляет: </t>
  </si>
  <si>
    <t>НДС 22%</t>
  </si>
  <si>
    <t>Общая стоимость работ</t>
  </si>
  <si>
    <t>Итого по ПИР и СМР, без НДС</t>
  </si>
  <si>
    <t>Коммерческое предложение 2</t>
  </si>
  <si>
    <t>Коммерческое предложение 3</t>
  </si>
  <si>
    <t>Коммерческое предложение 1</t>
  </si>
  <si>
    <t xml:space="preserve">Начальная (максимальная) цена договора работ по ПИР составляет: </t>
  </si>
  <si>
    <t xml:space="preserve">ОБЩАЯ ЦД, руб. без учета НДС </t>
  </si>
  <si>
    <t>Выполнение проектно-изыскательских работ по объекту: «Модернизация системы АСДТУ ЦТП «Бухарестская д.116»</t>
  </si>
  <si>
    <t>Выполнение строительно-монтажных работ по объекту: «Модернизация системы АСДТУ ЦТП «Бухарестская д.116»</t>
  </si>
  <si>
    <t>СМР с НДС</t>
  </si>
  <si>
    <t>ПИР с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</si>
</sst>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р_._-;\-* #,##0.00_р_._-;_-* &quot;-&quot;??_р_._-;_-@_-"/>
    <numFmt numFmtId="165" formatCode="#,##0.00_р_."/>
    <numFmt numFmtId="166" formatCode="#,##0.00\ _₽"/>
  </numFmts>
  <fonts count="20" x14ac:knownFonts="1"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sz val="14"/>
      <color indexed="8"/>
      <name val="Times New Roman"/>
      <family val="1"/>
      <charset val="204"/>
    </font>
    <font>
      <sz val="10"/>
      <color indexed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1"/>
    </font>
    <font>
      <sz val="10"/>
      <color rgb="FF77933C"/>
      <name val="Bookman Old Style"/>
      <family val="1"/>
      <charset val="204"/>
    </font>
    <font>
      <b/>
      <sz val="10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4">
    <xf numFmtId="0" fontId="0" fillId="0" borderId="0"/>
    <xf numFmtId="164" fontId="1" fillId="0" borderId="0" applyFill="0" applyBorder="0" applyAlignment="0" applyProtection="0"/>
    <xf numFmtId="0" fontId="10" fillId="0" borderId="0"/>
    <xf numFmtId="0" fontId="11" fillId="0" borderId="6">
      <alignment horizontal="left" vertical="top" wrapText="1"/>
    </xf>
  </cellStyleXfs>
  <cellXfs count="6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top"/>
    </xf>
    <xf numFmtId="0" fontId="4" fillId="0" borderId="0" xfId="0" applyFont="1" applyFill="1" applyAlignment="1" applyProtection="1">
      <alignment vertical="center"/>
      <protection locked="0"/>
    </xf>
    <xf numFmtId="164" fontId="1" fillId="0" borderId="0" xfId="1"/>
    <xf numFmtId="0" fontId="7" fillId="0" borderId="0" xfId="0" applyFont="1"/>
    <xf numFmtId="0" fontId="3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6" fontId="2" fillId="0" borderId="0" xfId="0" applyNumberFormat="1" applyFont="1"/>
    <xf numFmtId="166" fontId="1" fillId="0" borderId="0" xfId="1" applyNumberFormat="1"/>
    <xf numFmtId="0" fontId="3" fillId="0" borderId="0" xfId="0" applyFont="1" applyFill="1" applyBorder="1" applyAlignment="1">
      <alignment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center" vertical="top"/>
    </xf>
    <xf numFmtId="0" fontId="7" fillId="0" borderId="0" xfId="0" applyFont="1" applyFill="1"/>
    <xf numFmtId="166" fontId="2" fillId="0" borderId="0" xfId="0" applyNumberFormat="1" applyFont="1" applyFill="1"/>
    <xf numFmtId="166" fontId="1" fillId="0" borderId="0" xfId="1" applyNumberFormat="1" applyFill="1"/>
    <xf numFmtId="0" fontId="3" fillId="0" borderId="0" xfId="0" applyFont="1" applyFill="1" applyBorder="1" applyAlignment="1">
      <alignment vertical="top" wrapText="1"/>
    </xf>
    <xf numFmtId="0" fontId="3" fillId="0" borderId="0" xfId="0" applyFont="1" applyFill="1" applyAlignment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center" vertical="center"/>
    </xf>
    <xf numFmtId="4" fontId="17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horizontal="center" vertical="center" wrapText="1"/>
    </xf>
    <xf numFmtId="3" fontId="13" fillId="0" borderId="1" xfId="0" applyNumberFormat="1" applyFont="1" applyFill="1" applyBorder="1" applyAlignment="1">
      <alignment horizontal="center" vertical="center" wrapText="1"/>
    </xf>
    <xf numFmtId="4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165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4" fontId="19" fillId="0" borderId="0" xfId="0" applyNumberFormat="1" applyFont="1" applyFill="1" applyAlignment="1">
      <alignment vertical="center"/>
    </xf>
    <xf numFmtId="4" fontId="3" fillId="0" borderId="0" xfId="0" applyNumberFormat="1" applyFont="1" applyFill="1" applyAlignment="1"/>
    <xf numFmtId="0" fontId="12" fillId="0" borderId="0" xfId="0" applyFont="1" applyFill="1" applyBorder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" fontId="18" fillId="0" borderId="1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horizontal="left"/>
    </xf>
    <xf numFmtId="0" fontId="13" fillId="0" borderId="1" xfId="0" applyFont="1" applyFill="1" applyBorder="1" applyAlignment="1">
      <alignment horizontal="center" vertical="center" wrapText="1"/>
    </xf>
    <xf numFmtId="2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right" vertical="center" wrapText="1"/>
    </xf>
    <xf numFmtId="4" fontId="18" fillId="0" borderId="1" xfId="0" applyNumberFormat="1" applyFont="1" applyFill="1" applyBorder="1" applyAlignment="1">
      <alignment horizontal="right" vertical="center" wrapText="1"/>
    </xf>
    <xf numFmtId="0" fontId="18" fillId="0" borderId="1" xfId="0" applyFont="1" applyFill="1" applyBorder="1" applyAlignment="1">
      <alignment horizontal="right"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4" fontId="18" fillId="0" borderId="4" xfId="0" applyNumberFormat="1" applyFont="1" applyFill="1" applyBorder="1" applyAlignment="1">
      <alignment horizontal="right" vertical="center"/>
    </xf>
    <xf numFmtId="4" fontId="18" fillId="0" borderId="3" xfId="0" applyNumberFormat="1" applyFont="1" applyFill="1" applyBorder="1" applyAlignment="1">
      <alignment horizontal="right" vertical="center"/>
    </xf>
    <xf numFmtId="0" fontId="8" fillId="0" borderId="4" xfId="0" applyFont="1" applyBorder="1" applyAlignment="1">
      <alignment horizontal="right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4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</cellXfs>
  <cellStyles count="4">
    <cellStyle name="Обычный" xfId="0" builtinId="0"/>
    <cellStyle name="Обычный 2" xfId="2"/>
    <cellStyle name="редактировано" xfId="3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19050</xdr:colOff>
      <xdr:row>3</xdr:row>
      <xdr:rowOff>685800</xdr:rowOff>
    </xdr:from>
    <xdr:to>
      <xdr:col>10</xdr:col>
      <xdr:colOff>1104900</xdr:colOff>
      <xdr:row>3</xdr:row>
      <xdr:rowOff>1038225</xdr:rowOff>
    </xdr:to>
    <xdr:pic>
      <xdr:nvPicPr>
        <xdr:cNvPr id="663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77700" y="5486400"/>
          <a:ext cx="1085850" cy="3524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9525</xdr:colOff>
      <xdr:row>3</xdr:row>
      <xdr:rowOff>533400</xdr:rowOff>
    </xdr:from>
    <xdr:to>
      <xdr:col>9</xdr:col>
      <xdr:colOff>923925</xdr:colOff>
      <xdr:row>3</xdr:row>
      <xdr:rowOff>971550</xdr:rowOff>
    </xdr:to>
    <xdr:pic>
      <xdr:nvPicPr>
        <xdr:cNvPr id="663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1068050" y="5334000"/>
          <a:ext cx="914400" cy="438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566690</xdr:colOff>
      <xdr:row>3</xdr:row>
      <xdr:rowOff>1292861</xdr:rowOff>
    </xdr:from>
    <xdr:to>
      <xdr:col>11</xdr:col>
      <xdr:colOff>1383723</xdr:colOff>
      <xdr:row>3</xdr:row>
      <xdr:rowOff>1632586</xdr:rowOff>
    </xdr:to>
    <xdr:pic>
      <xdr:nvPicPr>
        <xdr:cNvPr id="6638" name="Picture 5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/>
        <a:srcRect l="40432" b="6140"/>
        <a:stretch/>
      </xdr:blipFill>
      <xdr:spPr bwMode="auto">
        <a:xfrm>
          <a:off x="13191645" y="2600384"/>
          <a:ext cx="817033" cy="3397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11</xdr:col>
      <xdr:colOff>23722</xdr:colOff>
      <xdr:row>3</xdr:row>
      <xdr:rowOff>1116546</xdr:rowOff>
    </xdr:from>
    <xdr:to>
      <xdr:col>11</xdr:col>
      <xdr:colOff>169529</xdr:colOff>
      <xdr:row>3</xdr:row>
      <xdr:rowOff>1322392</xdr:rowOff>
    </xdr:to>
    <xdr:pic>
      <xdr:nvPicPr>
        <xdr:cNvPr id="663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3779136" y="5307546"/>
          <a:ext cx="145807" cy="205846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tabSelected="1" view="pageBreakPreview" zoomScale="110" zoomScaleNormal="90" zoomScaleSheetLayoutView="110" workbookViewId="0">
      <selection activeCell="A2" sqref="A2:L15"/>
    </sheetView>
  </sheetViews>
  <sheetFormatPr defaultColWidth="9.140625" defaultRowHeight="12.75" x14ac:dyDescent="0.2"/>
  <cols>
    <col min="1" max="1" width="12.7109375" style="1" customWidth="1"/>
    <col min="2" max="2" width="50.85546875" style="1" customWidth="1"/>
    <col min="3" max="3" width="11.85546875" style="1" customWidth="1"/>
    <col min="4" max="4" width="10.85546875" style="1" customWidth="1"/>
    <col min="5" max="5" width="11.85546875" style="1" customWidth="1"/>
    <col min="6" max="6" width="16.140625" style="1" customWidth="1"/>
    <col min="7" max="7" width="14.42578125" style="5" customWidth="1"/>
    <col min="8" max="8" width="14.42578125" style="1" customWidth="1"/>
    <col min="9" max="9" width="13.85546875" style="1" customWidth="1"/>
    <col min="10" max="10" width="15" style="1" customWidth="1"/>
    <col min="11" max="11" width="17.28515625" style="1" customWidth="1"/>
    <col min="12" max="12" width="21.85546875" style="1" customWidth="1"/>
    <col min="13" max="13" width="9.140625" style="1"/>
    <col min="14" max="14" width="14.5703125" style="1" customWidth="1"/>
    <col min="15" max="16384" width="9.140625" style="1"/>
  </cols>
  <sheetData>
    <row r="1" spans="1:14" ht="12" customHeight="1" x14ac:dyDescent="0.2">
      <c r="A1" s="40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</row>
    <row r="2" spans="1:14" ht="24" customHeight="1" x14ac:dyDescent="0.2">
      <c r="A2" s="41" t="s">
        <v>9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2"/>
    </row>
    <row r="3" spans="1:14" ht="49.5" customHeight="1" x14ac:dyDescent="0.2">
      <c r="A3" s="43" t="s">
        <v>4</v>
      </c>
      <c r="B3" s="46" t="s">
        <v>6</v>
      </c>
      <c r="C3" s="46" t="s">
        <v>2</v>
      </c>
      <c r="D3" s="46" t="s">
        <v>3</v>
      </c>
      <c r="E3" s="46" t="s">
        <v>1</v>
      </c>
      <c r="F3" s="52" t="s">
        <v>13</v>
      </c>
      <c r="G3" s="52"/>
      <c r="H3" s="52"/>
      <c r="I3" s="47" t="s">
        <v>7</v>
      </c>
      <c r="J3" s="47"/>
      <c r="K3" s="47"/>
      <c r="L3" s="20" t="s">
        <v>8</v>
      </c>
    </row>
    <row r="4" spans="1:14" ht="129.75" customHeight="1" x14ac:dyDescent="0.2">
      <c r="A4" s="43"/>
      <c r="B4" s="46"/>
      <c r="C4" s="46"/>
      <c r="D4" s="46"/>
      <c r="E4" s="46"/>
      <c r="F4" s="21" t="s">
        <v>20</v>
      </c>
      <c r="G4" s="21" t="s">
        <v>18</v>
      </c>
      <c r="H4" s="21" t="s">
        <v>19</v>
      </c>
      <c r="I4" s="20" t="s">
        <v>10</v>
      </c>
      <c r="J4" s="20" t="s">
        <v>0</v>
      </c>
      <c r="K4" s="22" t="s">
        <v>11</v>
      </c>
      <c r="L4" s="23" t="s">
        <v>12</v>
      </c>
    </row>
    <row r="5" spans="1:14" ht="56.25" customHeight="1" x14ac:dyDescent="0.2">
      <c r="A5" s="26">
        <v>1</v>
      </c>
      <c r="B5" s="32" t="s">
        <v>23</v>
      </c>
      <c r="C5" s="22" t="s">
        <v>5</v>
      </c>
      <c r="D5" s="22">
        <v>1</v>
      </c>
      <c r="E5" s="22">
        <v>3</v>
      </c>
      <c r="F5" s="30">
        <v>1857142.86</v>
      </c>
      <c r="G5" s="30">
        <v>1815000</v>
      </c>
      <c r="H5" s="30">
        <v>1920000</v>
      </c>
      <c r="I5" s="30">
        <f>SUM(F5:H5)/E5</f>
        <v>1864047.62</v>
      </c>
      <c r="J5" s="30">
        <f>SQRT((POWER(F5-I5,2)+POWER(G5-I5,2)+POWER(H5-I5,2))/(E5-1))</f>
        <v>52839.443439472365</v>
      </c>
      <c r="K5" s="30">
        <f>J5/I5*100</f>
        <v>2.8346616724025728</v>
      </c>
      <c r="L5" s="31">
        <f>D5*I5</f>
        <v>1864047.62</v>
      </c>
    </row>
    <row r="6" spans="1:14" s="13" customFormat="1" ht="56.25" customHeight="1" x14ac:dyDescent="0.2">
      <c r="A6" s="24">
        <v>2</v>
      </c>
      <c r="B6" s="27" t="s">
        <v>24</v>
      </c>
      <c r="C6" s="22" t="s">
        <v>5</v>
      </c>
      <c r="D6" s="29">
        <v>1</v>
      </c>
      <c r="E6" s="22">
        <v>3</v>
      </c>
      <c r="F6" s="30">
        <v>67297268.909999996</v>
      </c>
      <c r="G6" s="30">
        <v>67000000</v>
      </c>
      <c r="H6" s="30">
        <v>68000000</v>
      </c>
      <c r="I6" s="30">
        <f>SUM(F6:H6)/E6</f>
        <v>67432422.969999999</v>
      </c>
      <c r="J6" s="30">
        <f>SQRT((POWER(F6-I6,2)+POWER(G6-I6,2)+POWER(H6-I6,2))/(E6-1))</f>
        <v>513517.24893216899</v>
      </c>
      <c r="K6" s="30">
        <f>J6/I6*100</f>
        <v>0.76152869245203847</v>
      </c>
      <c r="L6" s="31">
        <f>D6*I6</f>
        <v>67432422.969999999</v>
      </c>
    </row>
    <row r="7" spans="1:14" s="14" customFormat="1" ht="24.75" customHeight="1" x14ac:dyDescent="0.25">
      <c r="A7" s="51" t="s">
        <v>22</v>
      </c>
      <c r="B7" s="51"/>
      <c r="C7" s="33" t="s">
        <v>5</v>
      </c>
      <c r="D7" s="28">
        <f>SUM(D6:D6)</f>
        <v>1</v>
      </c>
      <c r="E7" s="46"/>
      <c r="F7" s="46"/>
      <c r="G7" s="46"/>
      <c r="H7" s="46"/>
      <c r="I7" s="46"/>
      <c r="J7" s="46"/>
      <c r="K7" s="46"/>
      <c r="L7" s="25">
        <f>SUM(L5:L6)</f>
        <v>69296470.590000004</v>
      </c>
    </row>
    <row r="8" spans="1:14" s="14" customFormat="1" ht="12" customHeight="1" x14ac:dyDescent="0.25">
      <c r="B8" s="11"/>
      <c r="C8" s="6"/>
      <c r="D8" s="12"/>
      <c r="E8" s="7"/>
      <c r="F8" s="7"/>
      <c r="G8" s="7"/>
      <c r="H8" s="7"/>
      <c r="I8" s="7"/>
      <c r="J8" s="7"/>
      <c r="K8" s="7"/>
      <c r="L8" s="8"/>
    </row>
    <row r="9" spans="1:14" s="14" customFormat="1" ht="19.5" customHeight="1" x14ac:dyDescent="0.25">
      <c r="A9" s="48" t="s">
        <v>14</v>
      </c>
      <c r="B9" s="48"/>
      <c r="C9" s="49">
        <f>L6</f>
        <v>67432422.969999999</v>
      </c>
      <c r="D9" s="50"/>
      <c r="E9" s="18"/>
      <c r="F9" s="18"/>
      <c r="G9" s="18"/>
      <c r="H9" s="18"/>
      <c r="I9" s="18"/>
      <c r="J9" s="18"/>
      <c r="K9" s="18"/>
      <c r="L9" s="18"/>
    </row>
    <row r="10" spans="1:14" s="14" customFormat="1" ht="19.5" customHeight="1" x14ac:dyDescent="0.25">
      <c r="A10" s="59" t="s">
        <v>21</v>
      </c>
      <c r="B10" s="59"/>
      <c r="C10" s="44">
        <f>L5</f>
        <v>1864047.62</v>
      </c>
      <c r="D10" s="44"/>
      <c r="E10" s="19"/>
      <c r="F10" s="19"/>
      <c r="G10" s="19"/>
      <c r="H10" s="19"/>
      <c r="I10" s="19"/>
      <c r="J10" s="19"/>
      <c r="K10" s="19"/>
      <c r="L10" s="19"/>
    </row>
    <row r="11" spans="1:14" s="14" customFormat="1" ht="19.5" customHeight="1" x14ac:dyDescent="0.25">
      <c r="A11" s="36"/>
      <c r="B11" s="37" t="s">
        <v>25</v>
      </c>
      <c r="C11" s="53">
        <f>C9*1.22</f>
        <v>82267556.023399994</v>
      </c>
      <c r="D11" s="54"/>
      <c r="E11" s="19"/>
      <c r="F11" s="39"/>
      <c r="G11" s="19"/>
      <c r="H11" s="19"/>
      <c r="I11" s="19"/>
      <c r="J11" s="19"/>
      <c r="K11" s="19"/>
      <c r="L11" s="19"/>
    </row>
    <row r="12" spans="1:14" s="14" customFormat="1" ht="19.5" customHeight="1" x14ac:dyDescent="0.25">
      <c r="A12" s="36"/>
      <c r="B12" s="37" t="s">
        <v>26</v>
      </c>
      <c r="C12" s="53">
        <f>C10*1.22</f>
        <v>2274138.0964000002</v>
      </c>
      <c r="D12" s="54"/>
      <c r="E12" s="19"/>
      <c r="F12" s="19"/>
      <c r="G12" s="19"/>
      <c r="H12" s="19"/>
      <c r="I12" s="19"/>
      <c r="J12" s="19"/>
      <c r="K12" s="19"/>
      <c r="L12" s="19"/>
    </row>
    <row r="13" spans="1:14" s="35" customFormat="1" ht="18" customHeight="1" x14ac:dyDescent="0.25">
      <c r="A13" s="55" t="s">
        <v>17</v>
      </c>
      <c r="B13" s="56"/>
      <c r="C13" s="44">
        <f>C10+C9</f>
        <v>69296470.590000004</v>
      </c>
      <c r="D13" s="44"/>
      <c r="E13" s="34"/>
      <c r="F13" s="38"/>
      <c r="G13" s="34"/>
      <c r="H13" s="34"/>
      <c r="I13" s="34"/>
      <c r="J13" s="34"/>
      <c r="K13" s="34"/>
      <c r="L13" s="34"/>
      <c r="N13" s="38">
        <v>69296470.590000004</v>
      </c>
    </row>
    <row r="14" spans="1:14" s="35" customFormat="1" ht="18" customHeight="1" x14ac:dyDescent="0.25">
      <c r="A14" s="55" t="s">
        <v>15</v>
      </c>
      <c r="B14" s="56"/>
      <c r="C14" s="44">
        <f>C15-C13</f>
        <v>15245223.529799998</v>
      </c>
      <c r="D14" s="44"/>
      <c r="E14" s="34"/>
      <c r="F14" s="38"/>
      <c r="G14" s="34"/>
      <c r="H14" s="34"/>
      <c r="I14" s="34"/>
      <c r="J14" s="34"/>
      <c r="K14" s="34"/>
      <c r="L14" s="34"/>
      <c r="N14" s="38">
        <v>15245223.529999999</v>
      </c>
    </row>
    <row r="15" spans="1:14" s="35" customFormat="1" ht="18" customHeight="1" x14ac:dyDescent="0.25">
      <c r="A15" s="57" t="s">
        <v>16</v>
      </c>
      <c r="B15" s="58"/>
      <c r="C15" s="44">
        <f>C13*1.22</f>
        <v>84541694.119800001</v>
      </c>
      <c r="D15" s="44"/>
      <c r="E15" s="34"/>
      <c r="F15" s="38"/>
      <c r="G15" s="34"/>
      <c r="H15" s="34"/>
      <c r="I15" s="34"/>
      <c r="J15" s="34"/>
      <c r="K15" s="34"/>
      <c r="L15" s="34"/>
      <c r="N15" s="38">
        <v>84541694.120000005</v>
      </c>
    </row>
    <row r="16" spans="1:14" s="14" customFormat="1" ht="14.45" customHeight="1" x14ac:dyDescent="0.25">
      <c r="A16" s="45"/>
      <c r="B16" s="45"/>
      <c r="C16" s="13"/>
      <c r="D16" s="13"/>
      <c r="E16" s="13"/>
      <c r="F16" s="13"/>
      <c r="G16" s="15"/>
      <c r="H16" s="16"/>
      <c r="I16" s="16"/>
      <c r="J16" s="17"/>
      <c r="K16" s="17"/>
      <c r="L16" s="16"/>
    </row>
    <row r="17" spans="2:12" s="2" customFormat="1" x14ac:dyDescent="0.2">
      <c r="B17" s="1"/>
      <c r="C17" s="1"/>
      <c r="D17" s="1"/>
      <c r="E17" s="1"/>
      <c r="F17" s="1"/>
      <c r="G17" s="5"/>
      <c r="H17" s="9"/>
      <c r="I17" s="9"/>
      <c r="J17" s="10"/>
      <c r="K17" s="9"/>
      <c r="L17" s="9"/>
    </row>
    <row r="18" spans="2:12" s="2" customFormat="1" x14ac:dyDescent="0.2">
      <c r="B18" s="1"/>
      <c r="C18" s="1"/>
      <c r="D18" s="1"/>
      <c r="E18" s="1"/>
      <c r="F18" s="1"/>
      <c r="G18" s="5"/>
      <c r="H18" s="9"/>
      <c r="I18" s="9"/>
      <c r="J18" s="9"/>
      <c r="K18" s="9"/>
      <c r="L18" s="9"/>
    </row>
    <row r="19" spans="2:12" s="2" customFormat="1" ht="21.75" customHeight="1" x14ac:dyDescent="0.2">
      <c r="B19" s="1"/>
      <c r="C19" s="1"/>
      <c r="D19" s="1"/>
      <c r="E19" s="1"/>
      <c r="F19" s="1"/>
      <c r="G19" s="5"/>
      <c r="H19" s="9"/>
      <c r="I19" s="9"/>
      <c r="J19" s="10"/>
      <c r="K19" s="9"/>
      <c r="L19" s="9"/>
    </row>
    <row r="20" spans="2:12" s="3" customFormat="1" ht="31.5" customHeight="1" x14ac:dyDescent="0.2">
      <c r="B20" s="1"/>
      <c r="C20" s="1"/>
      <c r="D20" s="1"/>
      <c r="E20" s="1"/>
      <c r="F20" s="1"/>
      <c r="G20" s="5"/>
      <c r="H20" s="9"/>
      <c r="I20" s="9"/>
      <c r="J20" s="9"/>
      <c r="K20" s="9"/>
      <c r="L20" s="9"/>
    </row>
    <row r="21" spans="2:12" s="3" customFormat="1" ht="31.5" customHeight="1" x14ac:dyDescent="0.2">
      <c r="B21" s="1"/>
      <c r="C21" s="1"/>
      <c r="D21" s="1"/>
      <c r="E21" s="1"/>
      <c r="F21" s="1"/>
      <c r="G21" s="5"/>
      <c r="H21" s="9"/>
      <c r="I21" s="9"/>
      <c r="J21" s="9"/>
      <c r="K21" s="9"/>
      <c r="L21" s="9"/>
    </row>
    <row r="22" spans="2:12" ht="35.25" customHeight="1" x14ac:dyDescent="0.2"/>
    <row r="23" spans="2:12" ht="32.25" customHeight="1" x14ac:dyDescent="0.2">
      <c r="J23" s="4"/>
    </row>
    <row r="24" spans="2:12" ht="27.75" customHeight="1" x14ac:dyDescent="0.2"/>
    <row r="25" spans="2:12" ht="31.5" customHeight="1" x14ac:dyDescent="0.2"/>
  </sheetData>
  <sheetProtection selectLockedCells="1" selectUnlockedCells="1"/>
  <mergeCells count="24">
    <mergeCell ref="C14:D14"/>
    <mergeCell ref="A13:B13"/>
    <mergeCell ref="A14:B14"/>
    <mergeCell ref="A15:B15"/>
    <mergeCell ref="C3:C4"/>
    <mergeCell ref="A10:B10"/>
    <mergeCell ref="C13:D13"/>
    <mergeCell ref="C12:D12"/>
    <mergeCell ref="A1:L1"/>
    <mergeCell ref="A2:L2"/>
    <mergeCell ref="A3:A4"/>
    <mergeCell ref="C10:D10"/>
    <mergeCell ref="A16:B16"/>
    <mergeCell ref="E3:E4"/>
    <mergeCell ref="E7:K7"/>
    <mergeCell ref="B3:B4"/>
    <mergeCell ref="I3:K3"/>
    <mergeCell ref="D3:D4"/>
    <mergeCell ref="A9:B9"/>
    <mergeCell ref="C9:D9"/>
    <mergeCell ref="C15:D15"/>
    <mergeCell ref="A7:B7"/>
    <mergeCell ref="F3:H3"/>
    <mergeCell ref="C11:D11"/>
  </mergeCells>
  <phoneticPr fontId="5" type="noConversion"/>
  <printOptions horizontalCentered="1"/>
  <pageMargins left="0" right="0" top="0.15748031496062992" bottom="0.15748031496062992" header="0.11811023622047245" footer="0.11811023622047245"/>
  <pageSetup paperSize="9" scale="61" firstPageNumber="0" orientation="landscape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Расчет цены</vt:lpstr>
      <vt:lpstr>Лист1</vt:lpstr>
      <vt:lpstr>'Расчет цены'!Область_печати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Никитина Елена Александровна</cp:lastModifiedBy>
  <cp:lastPrinted>2022-02-09T06:42:32Z</cp:lastPrinted>
  <dcterms:created xsi:type="dcterms:W3CDTF">2014-02-03T17:42:58Z</dcterms:created>
  <dcterms:modified xsi:type="dcterms:W3CDTF">2026-09-26T10:36:26Z</dcterms:modified>
</cp:coreProperties>
</file>