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!Закупки нов\2026\МТО\ПИР+СМР СТИ (7 шт)\ПИР+СМР НПС Шкапина\На ЭТП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цены'!$A$1:$L$16</definedName>
  </definedNames>
  <calcPr calcId="152511"/>
</workbook>
</file>

<file path=xl/calcChain.xml><?xml version="1.0" encoding="utf-8"?>
<calcChain xmlns="http://schemas.openxmlformats.org/spreadsheetml/2006/main">
  <c r="C12" i="2" l="1"/>
  <c r="I5" i="2" l="1"/>
  <c r="L5" i="2" s="1"/>
  <c r="C11" i="2" l="1"/>
  <c r="J5" i="2"/>
  <c r="K5" i="2" s="1"/>
  <c r="I6" i="2"/>
  <c r="J6" i="2" s="1"/>
  <c r="K6" i="2" s="1"/>
  <c r="D7" i="2" l="1"/>
  <c r="L6" i="2"/>
  <c r="L7" i="2" s="1"/>
  <c r="C9" i="2" l="1"/>
  <c r="C10" i="2" l="1"/>
  <c r="C13" i="2"/>
  <c r="C15" i="2" s="1"/>
  <c r="C14" i="2" s="1"/>
</calcChain>
</file>

<file path=xl/sharedStrings.xml><?xml version="1.0" encoding="utf-8"?>
<sst xmlns="http://schemas.openxmlformats.org/spreadsheetml/2006/main" count="29" uniqueCount="27">
  <si>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</si>
  <si>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</si>
  <si>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</si>
  <si>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</si>
  <si>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</si>
  <si>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</si>
  <si>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</si>
  <si>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</si>
  <si>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</si>
  <si>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</si>
  <si>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</si>
  <si>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</si>
  <si>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</si>
  <si>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</si>
  <si>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</si>
  <si>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</si>
  <si>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</si>
  <si>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</si>
  <si>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</si>
  <si>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</si>
  <si>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</si>
  <si>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</si>
  <si>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</si>
  <si>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СМР с НДС</t>
  </si>
  <si>
    <t>ПИР с НДС</t>
  </si>
  <si>
    <t>Выполнение проектно-изыскательских работ по объекту: Модернизация системы АСДТУ НПС "Шкапина" (в части АСУ ТП и АСДУ "нижнего уровня" и ИБ</t>
  </si>
  <si>
    <t>Выполнение строительно-монтажных работ по объекту: Модернизация системы АСДТУ НПС "Шкапина" (в части АСУ ТП и АСДУ "нижнего уровня" и ИБ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</si>
</sst>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66" fontId="3" fillId="0" borderId="0" xfId="0" applyNumberFormat="1" applyFont="1" applyFill="1" applyAlignment="1">
      <alignment vertical="center"/>
    </xf>
    <xf numFmtId="4" fontId="18" fillId="0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4" fontId="18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71966</xdr:colOff>
      <xdr:row>3</xdr:row>
      <xdr:rowOff>1225550</xdr:rowOff>
    </xdr:from>
    <xdr:to>
      <xdr:col>11</xdr:col>
      <xdr:colOff>4233</xdr:colOff>
      <xdr:row>3</xdr:row>
      <xdr:rowOff>1577975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9966" y="2305050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1062567</xdr:rowOff>
    </xdr:from>
    <xdr:to>
      <xdr:col>9</xdr:col>
      <xdr:colOff>923925</xdr:colOff>
      <xdr:row>3</xdr:row>
      <xdr:rowOff>1500717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42108" y="2142067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="90" zoomScaleNormal="90" zoomScaleSheetLayoutView="90" workbookViewId="0">
      <selection activeCell="H19" sqref="H19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4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9.28515625" style="1" customWidth="1"/>
    <col min="13" max="16384" width="9.140625" style="1"/>
  </cols>
  <sheetData>
    <row r="1" spans="1:12" ht="12" customHeight="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4" customHeight="1" x14ac:dyDescent="0.2">
      <c r="A2" s="51" t="s">
        <v>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12" ht="58.5" customHeight="1" x14ac:dyDescent="0.2">
      <c r="A3" s="53" t="s">
        <v>4</v>
      </c>
      <c r="B3" s="42" t="s">
        <v>6</v>
      </c>
      <c r="C3" s="42" t="s">
        <v>2</v>
      </c>
      <c r="D3" s="42" t="s">
        <v>3</v>
      </c>
      <c r="E3" s="42" t="s">
        <v>1</v>
      </c>
      <c r="F3" s="61" t="s">
        <v>13</v>
      </c>
      <c r="G3" s="61"/>
      <c r="H3" s="61"/>
      <c r="I3" s="55" t="s">
        <v>7</v>
      </c>
      <c r="J3" s="55"/>
      <c r="K3" s="55"/>
      <c r="L3" s="20" t="s">
        <v>8</v>
      </c>
    </row>
    <row r="4" spans="1:12" ht="129.75" customHeight="1" x14ac:dyDescent="0.2">
      <c r="A4" s="53"/>
      <c r="B4" s="42"/>
      <c r="C4" s="42"/>
      <c r="D4" s="42"/>
      <c r="E4" s="42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2" ht="41.25" customHeight="1" x14ac:dyDescent="0.2">
      <c r="A5" s="26">
        <v>1</v>
      </c>
      <c r="B5" s="32" t="s">
        <v>25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2" s="13" customFormat="1" ht="56.25" customHeight="1" x14ac:dyDescent="0.2">
      <c r="A6" s="24">
        <v>2</v>
      </c>
      <c r="B6" s="27" t="s">
        <v>26</v>
      </c>
      <c r="C6" s="22" t="s">
        <v>5</v>
      </c>
      <c r="D6" s="29">
        <v>1</v>
      </c>
      <c r="E6" s="22">
        <v>3</v>
      </c>
      <c r="F6" s="30">
        <v>186414915.96000001</v>
      </c>
      <c r="G6" s="30">
        <v>185000000</v>
      </c>
      <c r="H6" s="30">
        <v>186800000</v>
      </c>
      <c r="I6" s="30">
        <f>SUM(F6:H6)/E6</f>
        <v>186071638.65333334</v>
      </c>
      <c r="J6" s="30">
        <f>SQRT((POWER(F6-I6,2)+POWER(G6-I6,2)+POWER(H6-I6,2))/(E6-1))</f>
        <v>947828.82523915858</v>
      </c>
      <c r="K6" s="30">
        <f>J6/I6*100</f>
        <v>0.50938919660133752</v>
      </c>
      <c r="L6" s="31">
        <f>D6*I6</f>
        <v>186071638.65333334</v>
      </c>
    </row>
    <row r="7" spans="1:12" s="14" customFormat="1" ht="24.75" customHeight="1" x14ac:dyDescent="0.25">
      <c r="A7" s="60" t="s">
        <v>22</v>
      </c>
      <c r="B7" s="60"/>
      <c r="C7" s="33" t="s">
        <v>5</v>
      </c>
      <c r="D7" s="28">
        <f>SUM(D6:D6)</f>
        <v>1</v>
      </c>
      <c r="E7" s="42"/>
      <c r="F7" s="42"/>
      <c r="G7" s="42"/>
      <c r="H7" s="42"/>
      <c r="I7" s="42"/>
      <c r="J7" s="42"/>
      <c r="K7" s="42"/>
      <c r="L7" s="25">
        <f>SUM(L5:L6)</f>
        <v>187935686.27333334</v>
      </c>
    </row>
    <row r="8" spans="1:12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2" s="14" customFormat="1" ht="19.5" customHeight="1" x14ac:dyDescent="0.25">
      <c r="A9" s="56" t="s">
        <v>14</v>
      </c>
      <c r="B9" s="56"/>
      <c r="C9" s="57">
        <f>L6</f>
        <v>186071638.65333334</v>
      </c>
      <c r="D9" s="58"/>
      <c r="E9" s="18"/>
      <c r="F9" s="18"/>
      <c r="G9" s="18"/>
      <c r="H9" s="18"/>
      <c r="I9" s="18"/>
      <c r="J9" s="18"/>
      <c r="K9" s="18"/>
      <c r="L9" s="18"/>
    </row>
    <row r="10" spans="1:12" s="14" customFormat="1" ht="19.5" customHeight="1" x14ac:dyDescent="0.25">
      <c r="A10" s="48" t="s">
        <v>23</v>
      </c>
      <c r="B10" s="49"/>
      <c r="C10" s="44">
        <f>C9*1.22</f>
        <v>227007399.15706667</v>
      </c>
      <c r="D10" s="45"/>
      <c r="E10" s="18"/>
      <c r="F10" s="18"/>
      <c r="G10" s="18"/>
      <c r="H10" s="18"/>
      <c r="I10" s="18"/>
      <c r="J10" s="18"/>
      <c r="K10" s="18"/>
      <c r="L10" s="18"/>
    </row>
    <row r="11" spans="1:12" s="14" customFormat="1" ht="19.5" customHeight="1" x14ac:dyDescent="0.25">
      <c r="A11" s="43" t="s">
        <v>21</v>
      </c>
      <c r="B11" s="43"/>
      <c r="C11" s="37">
        <f>L5</f>
        <v>1864047.62</v>
      </c>
      <c r="D11" s="37"/>
      <c r="E11" s="19"/>
      <c r="F11" s="19"/>
      <c r="G11" s="19"/>
      <c r="H11" s="19"/>
      <c r="I11" s="19"/>
      <c r="J11" s="19"/>
      <c r="K11" s="19"/>
      <c r="L11" s="19"/>
    </row>
    <row r="12" spans="1:12" s="14" customFormat="1" ht="19.5" customHeight="1" x14ac:dyDescent="0.25">
      <c r="A12" s="38" t="s">
        <v>24</v>
      </c>
      <c r="B12" s="39"/>
      <c r="C12" s="46">
        <f>C11*1.22</f>
        <v>2274138.0964000002</v>
      </c>
      <c r="D12" s="47"/>
      <c r="E12" s="19"/>
      <c r="F12" s="19"/>
      <c r="G12" s="19"/>
      <c r="H12" s="19"/>
      <c r="I12" s="19"/>
      <c r="J12" s="19"/>
      <c r="K12" s="19"/>
      <c r="L12" s="19"/>
    </row>
    <row r="13" spans="1:12" s="35" customFormat="1" ht="18" customHeight="1" x14ac:dyDescent="0.25">
      <c r="A13" s="38" t="s">
        <v>17</v>
      </c>
      <c r="B13" s="39"/>
      <c r="C13" s="37">
        <f>C11+C9</f>
        <v>187935686.27333334</v>
      </c>
      <c r="D13" s="37"/>
      <c r="E13" s="34"/>
      <c r="F13" s="34"/>
      <c r="G13" s="34"/>
      <c r="H13" s="34"/>
      <c r="I13" s="34"/>
      <c r="J13" s="34"/>
      <c r="K13" s="34"/>
      <c r="L13" s="34"/>
    </row>
    <row r="14" spans="1:12" s="35" customFormat="1" ht="18" customHeight="1" x14ac:dyDescent="0.25">
      <c r="A14" s="38" t="s">
        <v>15</v>
      </c>
      <c r="B14" s="39"/>
      <c r="C14" s="37">
        <f>C15-C13</f>
        <v>41345850.980133325</v>
      </c>
      <c r="D14" s="37"/>
      <c r="E14" s="36"/>
      <c r="F14" s="34"/>
      <c r="G14" s="34"/>
      <c r="H14" s="34"/>
      <c r="I14" s="34"/>
      <c r="J14" s="34"/>
      <c r="K14" s="34"/>
      <c r="L14" s="34"/>
    </row>
    <row r="15" spans="1:12" s="35" customFormat="1" ht="18" customHeight="1" x14ac:dyDescent="0.25">
      <c r="A15" s="40" t="s">
        <v>16</v>
      </c>
      <c r="B15" s="41"/>
      <c r="C15" s="37">
        <f>C13*1.22</f>
        <v>229281537.25346667</v>
      </c>
      <c r="D15" s="37"/>
      <c r="E15" s="34"/>
      <c r="F15" s="59"/>
      <c r="G15" s="59"/>
      <c r="H15" s="34"/>
      <c r="I15" s="34"/>
      <c r="J15" s="34"/>
      <c r="K15" s="34"/>
      <c r="L15" s="34"/>
    </row>
    <row r="16" spans="1:12" s="14" customFormat="1" ht="14.45" customHeight="1" x14ac:dyDescent="0.25">
      <c r="A16" s="54"/>
      <c r="B16" s="54"/>
      <c r="C16" s="13"/>
      <c r="D16" s="13"/>
      <c r="E16" s="13"/>
      <c r="F16" s="13"/>
      <c r="G16" s="15"/>
      <c r="H16" s="16"/>
      <c r="I16" s="16"/>
      <c r="J16" s="17"/>
      <c r="K16" s="17"/>
      <c r="L16" s="16"/>
    </row>
    <row r="17" spans="2:12" s="2" customForma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2" customForma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2" customFormat="1" ht="21.75" customHeight="1" x14ac:dyDescent="0.2">
      <c r="B19" s="1"/>
      <c r="C19" s="1"/>
      <c r="D19" s="1"/>
      <c r="E19" s="1"/>
      <c r="F19" s="1"/>
      <c r="G19" s="5"/>
      <c r="H19" s="9"/>
      <c r="I19" s="9"/>
      <c r="J19" s="10"/>
      <c r="K19" s="9"/>
      <c r="L19" s="9"/>
    </row>
    <row r="20" spans="2:12" s="3" customFormat="1" ht="31.5" customHeight="1" x14ac:dyDescent="0.2">
      <c r="B20" s="1"/>
      <c r="C20" s="1"/>
      <c r="D20" s="1"/>
      <c r="E20" s="1"/>
      <c r="F20" s="1"/>
      <c r="G20" s="5"/>
      <c r="H20" s="9"/>
      <c r="I20" s="9"/>
      <c r="J20" s="9"/>
      <c r="K20" s="9"/>
      <c r="L20" s="9"/>
    </row>
    <row r="21" spans="2:12" s="3" customFormat="1" ht="31.5" customHeight="1" x14ac:dyDescent="0.2">
      <c r="B21" s="1"/>
      <c r="C21" s="1"/>
      <c r="D21" s="1"/>
      <c r="E21" s="1"/>
      <c r="F21" s="1"/>
      <c r="G21" s="5"/>
      <c r="H21" s="9"/>
      <c r="I21" s="9"/>
      <c r="J21" s="9"/>
      <c r="K21" s="9"/>
      <c r="L21" s="9"/>
    </row>
    <row r="22" spans="2:12" ht="35.25" customHeight="1" x14ac:dyDescent="0.2"/>
    <row r="23" spans="2:12" ht="32.25" customHeight="1" x14ac:dyDescent="0.2">
      <c r="J23" s="4"/>
    </row>
    <row r="24" spans="2:12" ht="27.75" customHeight="1" x14ac:dyDescent="0.2"/>
    <row r="25" spans="2:12" ht="31.5" customHeight="1" x14ac:dyDescent="0.2"/>
  </sheetData>
  <sheetProtection selectLockedCells="1" selectUnlockedCells="1"/>
  <mergeCells count="27">
    <mergeCell ref="A1:L1"/>
    <mergeCell ref="A2:L2"/>
    <mergeCell ref="A3:A4"/>
    <mergeCell ref="C11:D11"/>
    <mergeCell ref="A16:B16"/>
    <mergeCell ref="E3:E4"/>
    <mergeCell ref="E7:K7"/>
    <mergeCell ref="B3:B4"/>
    <mergeCell ref="I3:K3"/>
    <mergeCell ref="D3:D4"/>
    <mergeCell ref="A9:B9"/>
    <mergeCell ref="C9:D9"/>
    <mergeCell ref="C15:D15"/>
    <mergeCell ref="F15:G15"/>
    <mergeCell ref="A7:B7"/>
    <mergeCell ref="F3:H3"/>
    <mergeCell ref="C14:D14"/>
    <mergeCell ref="A13:B13"/>
    <mergeCell ref="A14:B14"/>
    <mergeCell ref="A15:B15"/>
    <mergeCell ref="C3:C4"/>
    <mergeCell ref="A11:B11"/>
    <mergeCell ref="C13:D13"/>
    <mergeCell ref="C10:D10"/>
    <mergeCell ref="C12:D12"/>
    <mergeCell ref="A10:B10"/>
    <mergeCell ref="A12:B12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Акшенцева Анастасия Сергеевна</cp:lastModifiedBy>
  <cp:lastPrinted>2022-02-09T06:42:32Z</cp:lastPrinted>
  <dcterms:created xsi:type="dcterms:W3CDTF">2014-02-03T17:42:58Z</dcterms:created>
  <dcterms:modified xsi:type="dcterms:W3CDTF">2026-09-26T09:01:45Z</dcterms:modified>
</cp:coreProperties>
</file>