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alimova\Desktop\Новая папка\223 ФЗ\2.115 Микростейшн импортозамещение\Дополнительные материалы (08.09.2026 09_38)\"/>
    </mc:Choice>
  </mc:AlternateContent>
  <bookViews>
    <workbookView xWindow="0" yWindow="0" windowWidth="38400" windowHeight="17730" tabRatio="400"/>
  </bookViews>
  <sheets>
    <sheet name="НМЦК" sheetId="1" r:id="rId1"/>
  </sheets>
  <definedNames>
    <definedName name="solver_adj" localSheetId="0" hidden="1">НМЦК!#REF!</definedName>
    <definedName name="solver_cvg" localSheetId="0" hidden="1">0.0001</definedName>
    <definedName name="solver_drv" localSheetId="0" hidden="1">1</definedName>
    <definedName name="solver_eng" localSheetId="0" hidden="1">1</definedName>
    <definedName name="solver_est" localSheetId="0" hidden="1">1</definedName>
    <definedName name="solver_itr" localSheetId="0" hidden="1">2147483647</definedName>
    <definedName name="solver_mip" localSheetId="0" hidden="1">2147483647</definedName>
    <definedName name="solver_mni" localSheetId="0" hidden="1">30</definedName>
    <definedName name="solver_mrt" localSheetId="0" hidden="1">0.075</definedName>
    <definedName name="solver_msl" localSheetId="0" hidden="1">2</definedName>
    <definedName name="solver_neg" localSheetId="0" hidden="1">1</definedName>
    <definedName name="solver_nod" localSheetId="0" hidden="1">2147483647</definedName>
    <definedName name="solver_num" localSheetId="0" hidden="1">0</definedName>
    <definedName name="solver_nwt" localSheetId="0" hidden="1">1</definedName>
    <definedName name="solver_opt" localSheetId="0" hidden="1">НМЦК!#REF!</definedName>
    <definedName name="solver_pre" localSheetId="0" hidden="1">0.000001</definedName>
    <definedName name="solver_rbv" localSheetId="0" hidden="1">1</definedName>
    <definedName name="solver_rlx" localSheetId="0" hidden="1">2</definedName>
    <definedName name="solver_rsd" localSheetId="0" hidden="1">0</definedName>
    <definedName name="solver_scl" localSheetId="0" hidden="1">1</definedName>
    <definedName name="solver_sho" localSheetId="0" hidden="1">2</definedName>
    <definedName name="solver_ssz" localSheetId="0" hidden="1">100</definedName>
    <definedName name="solver_tim" localSheetId="0" hidden="1">2147483647</definedName>
    <definedName name="solver_tol" localSheetId="0" hidden="1">0.01</definedName>
    <definedName name="solver_typ" localSheetId="0" hidden="1">3</definedName>
    <definedName name="solver_val" localSheetId="0" hidden="1">21600000</definedName>
    <definedName name="solver_ver" localSheetId="0" hidden="1">3</definedName>
    <definedName name="_xlnm.Print_Area" localSheetId="0">НМЦК!$A$1:$L$40</definedName>
  </definedNames>
  <calcPr calcId="162913"/>
</workbook>
</file>

<file path=xl/calcChain.xml><?xml version="1.0" encoding="utf-8"?>
<calcChain xmlns="http://schemas.openxmlformats.org/spreadsheetml/2006/main">
  <c r="E30" i="1" l="1"/>
  <c r="D30" i="1"/>
  <c r="C30" i="1"/>
  <c r="B30" i="1"/>
  <c r="B28" i="1"/>
  <c r="E28" i="1"/>
  <c r="E11" i="1"/>
  <c r="E27" i="1" l="1"/>
  <c r="F27" i="1" s="1"/>
  <c r="E23" i="1"/>
  <c r="F23" i="1" s="1"/>
  <c r="E19" i="1"/>
  <c r="F19" i="1" s="1"/>
  <c r="E15" i="1"/>
  <c r="F15" i="1" s="1"/>
  <c r="F11" i="1"/>
  <c r="D28" i="1" l="1"/>
  <c r="C28" i="1"/>
  <c r="G28" i="1" l="1"/>
  <c r="F33" i="1" l="1"/>
  <c r="F32" i="1"/>
  <c r="E32" i="1"/>
  <c r="F28" i="1" l="1"/>
  <c r="G30" i="1"/>
  <c r="F30" i="1"/>
</calcChain>
</file>

<file path=xl/sharedStrings.xml><?xml version="1.0" encoding="utf-8"?>
<sst xmlns="http://schemas.openxmlformats.org/spreadsheetml/2006/main" count="151" uniqueCount="44">
  <si>
    <t xml:space="preserve">Цены поставщиков
</t>
  </si>
  <si>
    <t>Поставщики</t>
  </si>
  <si>
    <t>Категории</t>
  </si>
  <si>
    <t>Наименование товара, технические характеристики</t>
  </si>
  <si>
    <t>Количество единиц товара</t>
  </si>
  <si>
    <t>Модель, производитель</t>
  </si>
  <si>
    <t>Средняя цена за единицу</t>
  </si>
  <si>
    <t>X</t>
  </si>
  <si>
    <t>Х</t>
  </si>
  <si>
    <t>КОСГУ</t>
  </si>
  <si>
    <t>Отклонение цен от минимального значения, %</t>
  </si>
  <si>
    <t>Приложение №1 к протоколу НМЦ</t>
  </si>
  <si>
    <r>
      <rPr>
        <b/>
        <sz val="12"/>
        <color indexed="0"/>
        <rFont val="Times New Roman"/>
        <family val="1"/>
        <charset val="204"/>
      </rPr>
      <t>Утверждаю</t>
    </r>
    <r>
      <rPr>
        <sz val="12"/>
        <color indexed="0"/>
        <rFont val="Times New Roman"/>
        <family val="1"/>
        <charset val="204"/>
      </rPr>
      <t xml:space="preserve">
</t>
    </r>
    <r>
      <rPr>
        <b/>
        <sz val="12"/>
        <rFont val="Times New Roman"/>
        <family val="1"/>
        <charset val="204"/>
      </rPr>
      <t>Начальник УИТ</t>
    </r>
  </si>
  <si>
    <t xml:space="preserve">П.А. Мишинев /____________________ 
</t>
  </si>
  <si>
    <t xml:space="preserve"> </t>
  </si>
  <si>
    <t xml:space="preserve">Определение начальной (максимальной) цены договора (цены лота) на оказание услуг </t>
  </si>
  <si>
    <t>Товарный знак: "Bentley MicroStation"</t>
  </si>
  <si>
    <t>БЭКГРАУНД</t>
  </si>
  <si>
    <t xml:space="preserve">ЮРРОБОТ </t>
  </si>
  <si>
    <t>Дорожкин</t>
  </si>
  <si>
    <t xml:space="preserve">Срок действия коммерческого предложения </t>
  </si>
  <si>
    <t>Начальная (максимальная) цена</t>
  </si>
  <si>
    <t xml:space="preserve">1.1 Предварительный Этап </t>
  </si>
  <si>
    <t xml:space="preserve">1.2 Подготовительный проект </t>
  </si>
  <si>
    <t xml:space="preserve">1.3 Разработка прикладных компонентов и перенос производственых процессов </t>
  </si>
  <si>
    <t xml:space="preserve">1.4 Интеграция и синхронизация с корпоративным контуром </t>
  </si>
  <si>
    <t xml:space="preserve">1.5 Внедрение и сдача системы в эксплуатацию </t>
  </si>
  <si>
    <t>Финасирование 2026 г. (КФО-2)</t>
  </si>
  <si>
    <r>
      <t>Итого стоимость товара</t>
    </r>
    <r>
      <rPr>
        <sz val="12"/>
        <rFont val="Times New Roman"/>
        <family val="1"/>
        <charset val="204"/>
      </rPr>
      <t xml:space="preserve"> </t>
    </r>
    <r>
      <rPr>
        <b/>
        <sz val="12"/>
        <rFont val="Times New Roman"/>
        <family val="1"/>
        <charset val="204"/>
      </rPr>
      <t>без учета налога</t>
    </r>
    <r>
      <rPr>
        <b/>
        <sz val="12"/>
        <color indexed="0"/>
        <rFont val="Times New Roman"/>
        <family val="1"/>
        <charset val="204"/>
      </rPr>
      <t xml:space="preserve"> на добавленную стоимость</t>
    </r>
  </si>
  <si>
    <r>
      <t xml:space="preserve">Сумма налога на добавленную стоимость (рублей), </t>
    </r>
    <r>
      <rPr>
        <b/>
        <sz val="12"/>
        <rFont val="Times New Roman"/>
        <family val="1"/>
        <charset val="204"/>
      </rPr>
      <t>ставка налога на добавленную стоимость (22 %)</t>
    </r>
  </si>
  <si>
    <t xml:space="preserve">Цена за единицу товара </t>
  </si>
  <si>
    <t>Цена за единицу товара</t>
  </si>
  <si>
    <r>
      <rPr>
        <sz val="12"/>
        <rFont val="Times New Roman"/>
        <family val="1"/>
        <charset val="204"/>
      </rPr>
      <t>Итого</t>
    </r>
    <r>
      <rPr>
        <b/>
        <sz val="12"/>
        <rFont val="Times New Roman"/>
        <family val="1"/>
        <charset val="204"/>
      </rPr>
      <t xml:space="preserve"> начальная (максимальная) цена Договора</t>
    </r>
    <r>
      <rPr>
        <b/>
        <sz val="12"/>
        <color indexed="0"/>
        <rFont val="Times New Roman"/>
        <family val="1"/>
        <charset val="204"/>
      </rPr>
      <t xml:space="preserve"> </t>
    </r>
    <r>
      <rPr>
        <sz val="12"/>
        <color indexed="0"/>
        <rFont val="Times New Roman"/>
        <family val="1"/>
        <charset val="204"/>
      </rPr>
      <t>(цена лота) (начальная цена единицы товара, начальная сумма цен единиц товара),</t>
    </r>
    <r>
      <rPr>
        <sz val="12"/>
        <rFont val="Times New Roman"/>
        <family val="1"/>
        <charset val="204"/>
      </rPr>
      <t xml:space="preserve"> </t>
    </r>
    <r>
      <rPr>
        <b/>
        <sz val="12"/>
        <rFont val="Times New Roman"/>
        <family val="1"/>
        <charset val="204"/>
      </rPr>
      <t xml:space="preserve">с учетом НДС 22% </t>
    </r>
  </si>
  <si>
    <t xml:space="preserve">Лот № 17053585: Выполнение работ по настройке и интеграции платформы Alterios и модулей NextGIS
</t>
  </si>
  <si>
    <t>Предложение №3
№ бн от 03.09.2026</t>
  </si>
  <si>
    <t>01.05.2027</t>
  </si>
  <si>
    <t>15.07.2027</t>
  </si>
  <si>
    <t>Предложение №2 
№ Ю19726 от 03.09.2026</t>
  </si>
  <si>
    <t>Предложение №1 
№ 216 от 03.09.2026</t>
  </si>
  <si>
    <t>30.04.2027</t>
  </si>
  <si>
    <r>
      <rPr>
        <b/>
        <sz val="12"/>
        <rFont val="Times New Roman"/>
        <family val="1"/>
        <charset val="204"/>
      </rPr>
      <t>Итого начальная (максимальная) цена Договора</t>
    </r>
    <r>
      <rPr>
        <sz val="12"/>
        <rFont val="Times New Roman"/>
        <family val="1"/>
        <charset val="204"/>
      </rPr>
      <t xml:space="preserve"> </t>
    </r>
    <r>
      <rPr>
        <sz val="12"/>
        <color indexed="0"/>
        <rFont val="Times New Roman"/>
        <family val="1"/>
        <charset val="204"/>
      </rPr>
      <t>(цена лота) (начальная цена единицы товара, начальная сумма цен единиц товара),</t>
    </r>
    <r>
      <rPr>
        <b/>
        <sz val="12"/>
        <color indexed="0"/>
        <rFont val="Times New Roman"/>
        <family val="1"/>
        <charset val="204"/>
      </rPr>
      <t xml:space="preserve"> </t>
    </r>
    <r>
      <rPr>
        <b/>
        <sz val="12"/>
        <rFont val="Times New Roman"/>
        <family val="1"/>
        <charset val="204"/>
      </rPr>
      <t>с учетом выделенных лимитов</t>
    </r>
  </si>
  <si>
    <t>Сумма налога на добавленную стоимость (рублей), ставка налога на добавленную стоимость (22 процента)</t>
  </si>
  <si>
    <r>
      <t>Начальная (максимальная) цена</t>
    </r>
    <r>
      <rPr>
        <sz val="12"/>
        <rFont val="Times New Roman"/>
        <family val="1"/>
        <charset val="204"/>
      </rPr>
      <t xml:space="preserve"> Договора</t>
    </r>
    <r>
      <rPr>
        <sz val="12"/>
        <color indexed="0"/>
        <rFont val="Times New Roman"/>
        <family val="1"/>
        <charset val="204"/>
      </rPr>
      <t xml:space="preserve"> </t>
    </r>
    <r>
      <rPr>
        <b/>
        <sz val="12"/>
        <rFont val="Times New Roman"/>
        <family val="1"/>
        <charset val="204"/>
      </rPr>
      <t xml:space="preserve">с учетом выделенных лимитов </t>
    </r>
    <r>
      <rPr>
        <sz val="12"/>
        <color indexed="0"/>
        <rFont val="Times New Roman"/>
        <family val="1"/>
        <charset val="204"/>
      </rPr>
      <t xml:space="preserve">включает: общую стоимость  выполнения работ, в которую включены все расходы на уплату налогов, сборов и других обязательных платежей, а также все иные накладные расходы Подрядчика и составляет: 49 923 333 (Сорок девять миллионов девятьсот двадцать три тысячи триста тридцать три) рубля 33 копейки, </t>
    </r>
    <r>
      <rPr>
        <b/>
        <sz val="12"/>
        <rFont val="Times New Roman"/>
        <family val="1"/>
        <charset val="204"/>
      </rPr>
      <t>в том числе НДС 22%</t>
    </r>
    <r>
      <rPr>
        <sz val="12"/>
        <color indexed="0"/>
        <rFont val="Times New Roman"/>
        <family val="1"/>
        <charset val="204"/>
      </rPr>
      <t xml:space="preserve"> 9 002 568 (Девять миллионов две тысячи пятьсот шестьдесят восемь) рублей 31 копейка.
</t>
    </r>
  </si>
  <si>
    <t xml:space="preserve">Способ определения поставщика (подрядчика, исполнителя): электронный конкурс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</si>
</sst>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64" formatCode="#,##0.00&quot;р.&quot;;\-#,##0.00&quot;р.&quot;"/>
    <numFmt numFmtId="165" formatCode="#,##0.00_ ;\-#,##0.00\ "/>
  </numFmts>
  <fonts count="16" x14ac:knownFonts="1">
    <font>
      <sz val="12"/>
      <color indexed="0"/>
      <name val="Arial"/>
    </font>
    <font>
      <sz val="12"/>
      <color indexed="0"/>
      <name val="Times New Roman"/>
      <family val="1"/>
      <charset val="204"/>
    </font>
    <font>
      <b/>
      <sz val="12"/>
      <color indexed="0"/>
      <name val="Times New Roman"/>
      <family val="1"/>
      <charset val="204"/>
    </font>
    <font>
      <b/>
      <sz val="12"/>
      <color indexed="0"/>
      <name val="Times New Roman"/>
      <family val="1"/>
      <charset val="204"/>
    </font>
    <font>
      <sz val="8"/>
      <name val="Arial"/>
      <family val="2"/>
      <charset val="204"/>
    </font>
    <font>
      <b/>
      <sz val="12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12"/>
      <color indexed="0"/>
      <name val="Arial"/>
      <family val="2"/>
      <charset val="204"/>
    </font>
    <font>
      <b/>
      <u/>
      <sz val="13"/>
      <name val="Times New Roman"/>
      <family val="1"/>
      <charset val="204"/>
    </font>
    <font>
      <b/>
      <sz val="12"/>
      <color indexed="0"/>
      <name val="Arial"/>
      <family val="2"/>
      <charset val="204"/>
    </font>
    <font>
      <b/>
      <sz val="13"/>
      <name val="Times New Roman"/>
      <family val="1"/>
      <charset val="204"/>
    </font>
    <font>
      <i/>
      <sz val="12"/>
      <name val="Times New Roman"/>
      <family val="1"/>
      <charset val="204"/>
    </font>
    <font>
      <sz val="12"/>
      <name val="Arial"/>
      <family val="2"/>
      <charset val="204"/>
    </font>
    <font>
      <b/>
      <sz val="12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horizontal="left" vertical="top" wrapText="1"/>
    </xf>
    <xf numFmtId="43" fontId="6" fillId="0" borderId="0" applyFont="0" applyFill="0" applyBorder="0" applyAlignment="0" applyProtection="0"/>
  </cellStyleXfs>
  <cellXfs count="58">
    <xf numFmtId="0" fontId="0" fillId="0" borderId="0" xfId="0">
      <alignment horizontal="left" vertical="top" wrapText="1"/>
    </xf>
    <xf numFmtId="1" fontId="0" fillId="0" borderId="0" xfId="0" applyNumberFormat="1">
      <alignment horizontal="left" vertical="top" wrapText="1"/>
    </xf>
    <xf numFmtId="0" fontId="1" fillId="2" borderId="1" xfId="0" applyNumberFormat="1" applyFont="1" applyFill="1" applyBorder="1" applyAlignment="1" applyProtection="1">
      <alignment vertical="center" wrapText="1" readingOrder="1"/>
    </xf>
    <xf numFmtId="0" fontId="1" fillId="2" borderId="1" xfId="0" applyNumberFormat="1" applyFont="1" applyFill="1" applyBorder="1" applyAlignment="1" applyProtection="1">
      <alignment horizontal="center" vertical="center" wrapText="1" readingOrder="1"/>
    </xf>
    <xf numFmtId="0" fontId="0" fillId="2" borderId="0" xfId="0" applyFill="1">
      <alignment horizontal="left" vertical="top" wrapText="1"/>
    </xf>
    <xf numFmtId="43" fontId="0" fillId="2" borderId="0" xfId="0" applyNumberFormat="1" applyFill="1">
      <alignment horizontal="left" vertical="top" wrapText="1"/>
    </xf>
    <xf numFmtId="43" fontId="7" fillId="2" borderId="1" xfId="1" applyFont="1" applyFill="1" applyBorder="1" applyAlignment="1">
      <alignment horizontal="center" vertical="center" wrapText="1"/>
    </xf>
    <xf numFmtId="1" fontId="1" fillId="2" borderId="1" xfId="0" applyNumberFormat="1" applyFont="1" applyFill="1" applyBorder="1" applyAlignment="1" applyProtection="1">
      <alignment horizontal="center" vertical="center" wrapText="1" readingOrder="1"/>
    </xf>
    <xf numFmtId="2" fontId="1" fillId="2" borderId="1" xfId="0" applyNumberFormat="1" applyFont="1" applyFill="1" applyBorder="1" applyAlignment="1" applyProtection="1">
      <alignment horizontal="center" vertical="center" wrapText="1" readingOrder="1"/>
    </xf>
    <xf numFmtId="0" fontId="0" fillId="2" borderId="0" xfId="0" applyFill="1" applyBorder="1">
      <alignment horizontal="left" vertical="top" wrapText="1"/>
    </xf>
    <xf numFmtId="0" fontId="5" fillId="2" borderId="1" xfId="0" applyNumberFormat="1" applyFont="1" applyFill="1" applyBorder="1" applyAlignment="1" applyProtection="1">
      <alignment vertical="top" wrapText="1" readingOrder="1"/>
    </xf>
    <xf numFmtId="1" fontId="0" fillId="2" borderId="0" xfId="0" applyNumberFormat="1" applyFill="1">
      <alignment horizontal="left" vertical="top" wrapText="1"/>
    </xf>
    <xf numFmtId="4" fontId="0" fillId="2" borderId="0" xfId="0" applyNumberFormat="1" applyFill="1" applyBorder="1">
      <alignment horizontal="left" vertical="top" wrapText="1"/>
    </xf>
    <xf numFmtId="0" fontId="8" fillId="2" borderId="1" xfId="0" applyNumberFormat="1" applyFont="1" applyFill="1" applyBorder="1" applyAlignment="1" applyProtection="1">
      <alignment vertical="top" wrapText="1" readingOrder="1"/>
    </xf>
    <xf numFmtId="0" fontId="8" fillId="2" borderId="1" xfId="0" applyNumberFormat="1" applyFont="1" applyFill="1" applyBorder="1" applyAlignment="1" applyProtection="1">
      <alignment vertical="center" wrapText="1" readingOrder="1"/>
    </xf>
    <xf numFmtId="0" fontId="2" fillId="2" borderId="1" xfId="0" applyNumberFormat="1" applyFont="1" applyFill="1" applyBorder="1" applyAlignment="1" applyProtection="1">
      <alignment vertical="center" wrapText="1" readingOrder="1"/>
    </xf>
    <xf numFmtId="2" fontId="2" fillId="2" borderId="1" xfId="0" applyNumberFormat="1" applyFont="1" applyFill="1" applyBorder="1" applyAlignment="1" applyProtection="1">
      <alignment horizontal="center" vertical="center" wrapText="1" readingOrder="1"/>
    </xf>
    <xf numFmtId="43" fontId="5" fillId="2" borderId="1" xfId="1" applyFont="1" applyFill="1" applyBorder="1" applyAlignment="1" applyProtection="1">
      <alignment horizontal="left" vertical="center" wrapText="1" readingOrder="1"/>
    </xf>
    <xf numFmtId="0" fontId="11" fillId="2" borderId="0" xfId="0" applyFont="1" applyFill="1">
      <alignment horizontal="left" vertical="top" wrapText="1"/>
    </xf>
    <xf numFmtId="0" fontId="11" fillId="2" borderId="0" xfId="0" applyFont="1" applyFill="1" applyBorder="1">
      <alignment horizontal="left" vertical="top" wrapText="1"/>
    </xf>
    <xf numFmtId="43" fontId="11" fillId="2" borderId="0" xfId="0" applyNumberFormat="1" applyFont="1" applyFill="1">
      <alignment horizontal="left" vertical="top" wrapText="1"/>
    </xf>
    <xf numFmtId="0" fontId="1" fillId="2" borderId="2" xfId="0" applyNumberFormat="1" applyFont="1" applyFill="1" applyBorder="1" applyAlignment="1" applyProtection="1">
      <alignment horizontal="left" vertical="center" wrapText="1" readingOrder="1"/>
    </xf>
    <xf numFmtId="2" fontId="1" fillId="2" borderId="2" xfId="0" applyNumberFormat="1" applyFont="1" applyFill="1" applyBorder="1" applyAlignment="1" applyProtection="1">
      <alignment horizontal="center" vertical="center" wrapText="1" readingOrder="1"/>
    </xf>
    <xf numFmtId="0" fontId="1" fillId="2" borderId="0" xfId="0" applyNumberFormat="1" applyFont="1" applyFill="1" applyBorder="1" applyAlignment="1" applyProtection="1">
      <alignment horizontal="left" vertical="top" wrapText="1" readingOrder="1"/>
    </xf>
    <xf numFmtId="0" fontId="5" fillId="2" borderId="1" xfId="0" applyNumberFormat="1" applyFont="1" applyFill="1" applyBorder="1" applyAlignment="1" applyProtection="1">
      <alignment vertical="center" wrapText="1" readingOrder="1"/>
    </xf>
    <xf numFmtId="0" fontId="14" fillId="2" borderId="0" xfId="0" applyFont="1" applyFill="1" applyAlignment="1">
      <alignment horizontal="left" vertical="center" wrapText="1"/>
    </xf>
    <xf numFmtId="0" fontId="9" fillId="2" borderId="0" xfId="0" applyFont="1" applyFill="1" applyBorder="1">
      <alignment horizontal="left" vertical="top" wrapText="1"/>
    </xf>
    <xf numFmtId="0" fontId="9" fillId="2" borderId="0" xfId="0" applyFont="1" applyFill="1">
      <alignment horizontal="left" vertical="top" wrapText="1"/>
    </xf>
    <xf numFmtId="43" fontId="9" fillId="2" borderId="0" xfId="0" applyNumberFormat="1" applyFont="1" applyFill="1">
      <alignment horizontal="left" vertical="top" wrapText="1"/>
    </xf>
    <xf numFmtId="43" fontId="13" fillId="2" borderId="1" xfId="1" applyFont="1" applyFill="1" applyBorder="1" applyAlignment="1" applyProtection="1">
      <alignment horizontal="left" vertical="center" wrapText="1" readingOrder="1"/>
    </xf>
    <xf numFmtId="43" fontId="15" fillId="2" borderId="1" xfId="1" applyFont="1" applyFill="1" applyBorder="1" applyAlignment="1">
      <alignment horizontal="center" vertical="center" wrapText="1"/>
    </xf>
    <xf numFmtId="4" fontId="11" fillId="2" borderId="0" xfId="0" applyNumberFormat="1" applyFont="1" applyFill="1" applyBorder="1">
      <alignment horizontal="left" vertical="top" wrapText="1"/>
    </xf>
    <xf numFmtId="164" fontId="8" fillId="2" borderId="1" xfId="1" applyNumberFormat="1" applyFont="1" applyFill="1" applyBorder="1" applyAlignment="1">
      <alignment horizontal="center" vertical="center"/>
    </xf>
    <xf numFmtId="43" fontId="1" fillId="2" borderId="1" xfId="1" applyFont="1" applyFill="1" applyBorder="1" applyAlignment="1" applyProtection="1">
      <alignment horizontal="left" vertical="center" wrapText="1" readingOrder="1"/>
    </xf>
    <xf numFmtId="165" fontId="8" fillId="2" borderId="1" xfId="1" applyNumberFormat="1" applyFont="1" applyFill="1" applyBorder="1" applyAlignment="1">
      <alignment horizontal="center" vertical="center"/>
    </xf>
    <xf numFmtId="10" fontId="1" fillId="2" borderId="1" xfId="0" applyNumberFormat="1" applyFont="1" applyFill="1" applyBorder="1" applyAlignment="1" applyProtection="1">
      <alignment horizontal="center" vertical="center" wrapText="1" readingOrder="1"/>
    </xf>
    <xf numFmtId="0" fontId="5" fillId="2" borderId="1" xfId="0" applyNumberFormat="1" applyFont="1" applyFill="1" applyBorder="1" applyAlignment="1" applyProtection="1">
      <alignment horizontal="center" vertical="center" wrapText="1" readingOrder="1"/>
    </xf>
    <xf numFmtId="164" fontId="13" fillId="2" borderId="1" xfId="1" applyNumberFormat="1" applyFont="1" applyFill="1" applyBorder="1" applyAlignment="1">
      <alignment horizontal="center" vertical="center"/>
    </xf>
    <xf numFmtId="164" fontId="13" fillId="2" borderId="1" xfId="1" applyNumberFormat="1" applyFont="1" applyFill="1" applyBorder="1" applyAlignment="1">
      <alignment horizontal="center" vertical="center" wrapText="1"/>
    </xf>
    <xf numFmtId="43" fontId="1" fillId="2" borderId="1" xfId="1" applyFont="1" applyFill="1" applyBorder="1" applyAlignment="1" applyProtection="1">
      <alignment horizontal="center" vertical="center" wrapText="1" readingOrder="1"/>
    </xf>
    <xf numFmtId="49" fontId="1" fillId="2" borderId="1" xfId="0" applyNumberFormat="1" applyFont="1" applyFill="1" applyBorder="1" applyAlignment="1" applyProtection="1">
      <alignment horizontal="center" vertical="center" wrapText="1" readingOrder="1"/>
    </xf>
    <xf numFmtId="0" fontId="1" fillId="2" borderId="0" xfId="0" applyNumberFormat="1" applyFont="1" applyFill="1" applyBorder="1" applyAlignment="1" applyProtection="1">
      <alignment horizontal="left" vertical="top" wrapText="1" readingOrder="1"/>
    </xf>
    <xf numFmtId="0" fontId="2" fillId="2" borderId="0" xfId="0" applyNumberFormat="1" applyFont="1" applyFill="1" applyBorder="1" applyAlignment="1" applyProtection="1">
      <alignment horizontal="left" wrapText="1" readingOrder="1"/>
    </xf>
    <xf numFmtId="0" fontId="3" fillId="2" borderId="0" xfId="0" applyNumberFormat="1" applyFont="1" applyFill="1" applyBorder="1" applyAlignment="1" applyProtection="1">
      <alignment horizontal="left" wrapText="1" readingOrder="1"/>
    </xf>
    <xf numFmtId="0" fontId="1" fillId="0" borderId="1" xfId="0" applyNumberFormat="1" applyFont="1" applyFill="1" applyBorder="1" applyAlignment="1" applyProtection="1">
      <alignment horizontal="left" vertical="top" wrapText="1" readingOrder="1"/>
    </xf>
    <xf numFmtId="0" fontId="8" fillId="2" borderId="3" xfId="0" applyNumberFormat="1" applyFont="1" applyFill="1" applyBorder="1" applyAlignment="1" applyProtection="1">
      <alignment horizontal="left" vertical="center" wrapText="1" readingOrder="1"/>
    </xf>
    <xf numFmtId="0" fontId="8" fillId="2" borderId="4" xfId="0" applyNumberFormat="1" applyFont="1" applyFill="1" applyBorder="1" applyAlignment="1" applyProtection="1">
      <alignment horizontal="left" vertical="center" wrapText="1" readingOrder="1"/>
    </xf>
    <xf numFmtId="0" fontId="8" fillId="2" borderId="5" xfId="0" applyNumberFormat="1" applyFont="1" applyFill="1" applyBorder="1" applyAlignment="1" applyProtection="1">
      <alignment horizontal="left" vertical="center" wrapText="1" readingOrder="1"/>
    </xf>
    <xf numFmtId="0" fontId="8" fillId="2" borderId="3" xfId="0" applyNumberFormat="1" applyFont="1" applyFill="1" applyBorder="1" applyAlignment="1" applyProtection="1">
      <alignment horizontal="center" vertical="center" wrapText="1" readingOrder="1"/>
    </xf>
    <xf numFmtId="0" fontId="8" fillId="2" borderId="4" xfId="0" applyNumberFormat="1" applyFont="1" applyFill="1" applyBorder="1" applyAlignment="1" applyProtection="1">
      <alignment horizontal="center" vertical="center" wrapText="1" readingOrder="1"/>
    </xf>
    <xf numFmtId="0" fontId="8" fillId="2" borderId="5" xfId="0" applyNumberFormat="1" applyFont="1" applyFill="1" applyBorder="1" applyAlignment="1" applyProtection="1">
      <alignment horizontal="center" vertical="center" wrapText="1" readingOrder="1"/>
    </xf>
    <xf numFmtId="0" fontId="1" fillId="2" borderId="3" xfId="0" applyNumberFormat="1" applyFont="1" applyFill="1" applyBorder="1" applyAlignment="1" applyProtection="1">
      <alignment horizontal="center" vertical="center" wrapText="1" readingOrder="1"/>
    </xf>
    <xf numFmtId="0" fontId="1" fillId="2" borderId="4" xfId="0" applyNumberFormat="1" applyFont="1" applyFill="1" applyBorder="1" applyAlignment="1" applyProtection="1">
      <alignment horizontal="center" vertical="center" wrapText="1" readingOrder="1"/>
    </xf>
    <xf numFmtId="0" fontId="1" fillId="2" borderId="5" xfId="0" applyNumberFormat="1" applyFont="1" applyFill="1" applyBorder="1" applyAlignment="1" applyProtection="1">
      <alignment horizontal="center" vertical="center" wrapText="1" readingOrder="1"/>
    </xf>
    <xf numFmtId="0" fontId="8" fillId="2" borderId="0" xfId="0" applyNumberFormat="1" applyFont="1" applyFill="1" applyBorder="1" applyAlignment="1" applyProtection="1">
      <alignment horizontal="right" vertical="center" wrapText="1" readingOrder="1"/>
    </xf>
    <xf numFmtId="0" fontId="12" fillId="2" borderId="0" xfId="0" applyNumberFormat="1" applyFont="1" applyFill="1" applyBorder="1" applyAlignment="1" applyProtection="1">
      <alignment horizontal="center" vertical="center" wrapText="1" readingOrder="1"/>
    </xf>
    <xf numFmtId="0" fontId="10" fillId="0" borderId="0" xfId="0" applyNumberFormat="1" applyFont="1" applyFill="1" applyBorder="1" applyAlignment="1" applyProtection="1">
      <alignment horizontal="center" wrapText="1" readingOrder="1"/>
    </xf>
    <xf numFmtId="0" fontId="10" fillId="0" borderId="6" xfId="0" applyNumberFormat="1" applyFont="1" applyFill="1" applyBorder="1" applyAlignment="1" applyProtection="1">
      <alignment horizontal="center" wrapText="1" readingOrder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CEFFFF"/>
      <rgbColor rgb="00FFFFFF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</indexed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42"/>
  <sheetViews>
    <sheetView tabSelected="1" zoomScaleNormal="100" zoomScaleSheetLayoutView="55" workbookViewId="0">
      <selection activeCell="A4" sqref="A4:H4"/>
    </sheetView>
  </sheetViews>
  <sheetFormatPr defaultColWidth="8.6640625" defaultRowHeight="15" x14ac:dyDescent="0.2"/>
  <cols>
    <col min="1" max="1" width="31.88671875" customWidth="1"/>
    <col min="2" max="2" width="15.109375" customWidth="1"/>
    <col min="3" max="3" width="20.88671875" customWidth="1"/>
    <col min="4" max="4" width="16.44140625" customWidth="1"/>
    <col min="5" max="5" width="13.88671875" customWidth="1"/>
    <col min="6" max="7" width="13.88671875" style="1" customWidth="1"/>
    <col min="8" max="8" width="7.109375" customWidth="1"/>
    <col min="9" max="9" width="26.77734375" customWidth="1"/>
    <col min="11" max="11" width="23.21875" customWidth="1"/>
    <col min="12" max="12" width="12.21875" customWidth="1"/>
    <col min="13" max="13" width="13.44140625" customWidth="1"/>
    <col min="14" max="14" width="16" customWidth="1"/>
    <col min="15" max="15" width="15.109375" customWidth="1"/>
    <col min="16" max="16" width="9" bestFit="1" customWidth="1"/>
    <col min="17" max="17" width="12.21875" bestFit="1" customWidth="1"/>
  </cols>
  <sheetData>
    <row r="1" spans="1:17" s="4" customFormat="1" ht="26.25" customHeight="1" x14ac:dyDescent="0.2">
      <c r="A1" s="54" t="s">
        <v>11</v>
      </c>
      <c r="B1" s="54"/>
      <c r="C1" s="54"/>
      <c r="D1" s="54"/>
      <c r="E1" s="54"/>
      <c r="F1" s="54"/>
      <c r="G1" s="54"/>
      <c r="H1" s="54"/>
    </row>
    <row r="2" spans="1:17" s="4" customFormat="1" ht="36.75" customHeight="1" x14ac:dyDescent="0.2">
      <c r="A2" s="55" t="s">
        <v>15</v>
      </c>
      <c r="B2" s="55"/>
      <c r="C2" s="55"/>
      <c r="D2" s="55"/>
      <c r="E2" s="55"/>
      <c r="F2" s="55"/>
      <c r="G2" s="55"/>
      <c r="H2" s="55"/>
    </row>
    <row r="3" spans="1:17" s="4" customFormat="1" ht="56.25" customHeight="1" x14ac:dyDescent="0.25">
      <c r="A3" s="56" t="s">
        <v>33</v>
      </c>
      <c r="B3" s="56"/>
      <c r="C3" s="56"/>
      <c r="D3" s="56"/>
      <c r="E3" s="56"/>
      <c r="F3" s="56"/>
      <c r="G3" s="56"/>
      <c r="H3" s="56"/>
    </row>
    <row r="4" spans="1:17" s="4" customFormat="1" ht="56.25" customHeight="1" x14ac:dyDescent="0.25">
      <c r="A4" s="57" t="s">
        <v>43</v>
      </c>
      <c r="B4" s="57"/>
      <c r="C4" s="57"/>
      <c r="D4" s="57"/>
      <c r="E4" s="57"/>
      <c r="F4" s="57"/>
      <c r="G4" s="57"/>
      <c r="H4" s="57"/>
    </row>
    <row r="5" spans="1:17" s="4" customFormat="1" ht="87.75" customHeight="1" x14ac:dyDescent="0.2">
      <c r="A5" s="3" t="s">
        <v>2</v>
      </c>
      <c r="B5" s="51" t="s">
        <v>0</v>
      </c>
      <c r="C5" s="52"/>
      <c r="D5" s="53"/>
      <c r="E5" s="3" t="s">
        <v>6</v>
      </c>
      <c r="F5" s="7" t="s">
        <v>21</v>
      </c>
      <c r="G5" s="7" t="s">
        <v>10</v>
      </c>
      <c r="H5" s="3" t="s">
        <v>9</v>
      </c>
    </row>
    <row r="6" spans="1:17" s="4" customFormat="1" ht="34.5" customHeight="1" x14ac:dyDescent="0.2">
      <c r="A6" s="3">
        <v>1</v>
      </c>
      <c r="B6" s="3">
        <v>2</v>
      </c>
      <c r="C6" s="3">
        <v>3</v>
      </c>
      <c r="D6" s="3">
        <v>4</v>
      </c>
      <c r="E6" s="3">
        <v>5</v>
      </c>
      <c r="F6" s="3">
        <v>6</v>
      </c>
      <c r="G6" s="3">
        <v>7</v>
      </c>
      <c r="H6" s="3">
        <v>8</v>
      </c>
      <c r="Q6" s="5"/>
    </row>
    <row r="7" spans="1:17" s="4" customFormat="1" ht="51" customHeight="1" x14ac:dyDescent="0.2">
      <c r="A7" s="3" t="s">
        <v>1</v>
      </c>
      <c r="B7" s="3" t="s">
        <v>34</v>
      </c>
      <c r="C7" s="3" t="s">
        <v>37</v>
      </c>
      <c r="D7" s="3" t="s">
        <v>38</v>
      </c>
      <c r="E7" s="3" t="s">
        <v>7</v>
      </c>
      <c r="F7" s="3" t="s">
        <v>7</v>
      </c>
      <c r="G7" s="3" t="s">
        <v>8</v>
      </c>
      <c r="H7" s="3" t="s">
        <v>7</v>
      </c>
      <c r="Q7" s="5"/>
    </row>
    <row r="8" spans="1:17" s="4" customFormat="1" ht="33.75" customHeight="1" x14ac:dyDescent="0.2">
      <c r="A8" s="21" t="s">
        <v>3</v>
      </c>
      <c r="B8" s="45" t="s">
        <v>22</v>
      </c>
      <c r="C8" s="46"/>
      <c r="D8" s="47"/>
      <c r="E8" s="22" t="s">
        <v>8</v>
      </c>
      <c r="F8" s="22" t="s">
        <v>8</v>
      </c>
      <c r="G8" s="22" t="s">
        <v>8</v>
      </c>
      <c r="H8" s="3" t="s">
        <v>8</v>
      </c>
      <c r="Q8" s="5"/>
    </row>
    <row r="9" spans="1:17" s="4" customFormat="1" ht="17.25" customHeight="1" x14ac:dyDescent="0.2">
      <c r="A9" s="2" t="s">
        <v>4</v>
      </c>
      <c r="B9" s="48">
        <v>1</v>
      </c>
      <c r="C9" s="49"/>
      <c r="D9" s="50"/>
      <c r="E9" s="3" t="s">
        <v>8</v>
      </c>
      <c r="F9" s="3" t="s">
        <v>8</v>
      </c>
      <c r="G9" s="3" t="s">
        <v>8</v>
      </c>
      <c r="H9" s="3" t="s">
        <v>8</v>
      </c>
      <c r="Q9" s="5"/>
    </row>
    <row r="10" spans="1:17" s="4" customFormat="1" ht="30" hidden="1" customHeight="1" x14ac:dyDescent="0.2">
      <c r="A10" s="2" t="s">
        <v>5</v>
      </c>
      <c r="B10" s="51" t="s">
        <v>16</v>
      </c>
      <c r="C10" s="52"/>
      <c r="D10" s="53"/>
      <c r="E10" s="3" t="s">
        <v>8</v>
      </c>
      <c r="F10" s="3" t="s">
        <v>8</v>
      </c>
      <c r="G10" s="3" t="s">
        <v>8</v>
      </c>
      <c r="H10" s="3" t="s">
        <v>8</v>
      </c>
      <c r="Q10" s="5"/>
    </row>
    <row r="11" spans="1:17" s="4" customFormat="1" ht="22.5" customHeight="1" x14ac:dyDescent="0.2">
      <c r="A11" s="2" t="s">
        <v>30</v>
      </c>
      <c r="B11" s="32">
        <v>2497500</v>
      </c>
      <c r="C11" s="32">
        <v>2495600</v>
      </c>
      <c r="D11" s="32">
        <v>2495500</v>
      </c>
      <c r="E11" s="33">
        <f>(B11+C11+D11)/3</f>
        <v>2496200</v>
      </c>
      <c r="F11" s="33">
        <f>E11</f>
        <v>2496200</v>
      </c>
      <c r="G11" s="3" t="s">
        <v>8</v>
      </c>
      <c r="H11" s="3" t="s">
        <v>8</v>
      </c>
      <c r="Q11" s="5"/>
    </row>
    <row r="12" spans="1:17" s="4" customFormat="1" ht="30" customHeight="1" x14ac:dyDescent="0.2">
      <c r="A12" s="21" t="s">
        <v>3</v>
      </c>
      <c r="B12" s="45" t="s">
        <v>23</v>
      </c>
      <c r="C12" s="46"/>
      <c r="D12" s="47"/>
      <c r="E12" s="22" t="s">
        <v>8</v>
      </c>
      <c r="F12" s="22" t="s">
        <v>8</v>
      </c>
      <c r="G12" s="22" t="s">
        <v>8</v>
      </c>
      <c r="H12" s="3" t="s">
        <v>8</v>
      </c>
      <c r="Q12" s="5"/>
    </row>
    <row r="13" spans="1:17" s="4" customFormat="1" ht="18.75" customHeight="1" x14ac:dyDescent="0.2">
      <c r="A13" s="2" t="s">
        <v>4</v>
      </c>
      <c r="B13" s="48">
        <v>1</v>
      </c>
      <c r="C13" s="49"/>
      <c r="D13" s="50"/>
      <c r="E13" s="3" t="s">
        <v>8</v>
      </c>
      <c r="F13" s="3" t="s">
        <v>8</v>
      </c>
      <c r="G13" s="3" t="s">
        <v>8</v>
      </c>
      <c r="H13" s="3" t="s">
        <v>8</v>
      </c>
      <c r="Q13" s="5"/>
    </row>
    <row r="14" spans="1:17" s="4" customFormat="1" ht="30" hidden="1" customHeight="1" x14ac:dyDescent="0.2">
      <c r="A14" s="2" t="s">
        <v>5</v>
      </c>
      <c r="B14" s="51" t="s">
        <v>16</v>
      </c>
      <c r="C14" s="52"/>
      <c r="D14" s="53"/>
      <c r="E14" s="3" t="s">
        <v>8</v>
      </c>
      <c r="F14" s="3" t="s">
        <v>8</v>
      </c>
      <c r="G14" s="3" t="s">
        <v>8</v>
      </c>
      <c r="H14" s="3" t="s">
        <v>8</v>
      </c>
      <c r="Q14" s="5"/>
    </row>
    <row r="15" spans="1:17" s="4" customFormat="1" ht="22.5" customHeight="1" x14ac:dyDescent="0.2">
      <c r="A15" s="2" t="s">
        <v>30</v>
      </c>
      <c r="B15" s="32">
        <v>14985000</v>
      </c>
      <c r="C15" s="32">
        <v>14973600</v>
      </c>
      <c r="D15" s="32">
        <v>14973000</v>
      </c>
      <c r="E15" s="33">
        <f>(B15+C15+D15)/3</f>
        <v>14977200</v>
      </c>
      <c r="F15" s="33">
        <f>E15</f>
        <v>14977200</v>
      </c>
      <c r="G15" s="3" t="s">
        <v>8</v>
      </c>
      <c r="H15" s="3" t="s">
        <v>8</v>
      </c>
      <c r="Q15" s="5"/>
    </row>
    <row r="16" spans="1:17" s="4" customFormat="1" ht="41.25" customHeight="1" x14ac:dyDescent="0.2">
      <c r="A16" s="21" t="s">
        <v>3</v>
      </c>
      <c r="B16" s="45" t="s">
        <v>24</v>
      </c>
      <c r="C16" s="46"/>
      <c r="D16" s="47"/>
      <c r="E16" s="22" t="s">
        <v>8</v>
      </c>
      <c r="F16" s="22" t="s">
        <v>8</v>
      </c>
      <c r="G16" s="22" t="s">
        <v>8</v>
      </c>
      <c r="H16" s="3" t="s">
        <v>8</v>
      </c>
      <c r="Q16" s="5"/>
    </row>
    <row r="17" spans="1:17" s="4" customFormat="1" ht="15.75" customHeight="1" x14ac:dyDescent="0.2">
      <c r="A17" s="2" t="s">
        <v>4</v>
      </c>
      <c r="B17" s="48">
        <v>1</v>
      </c>
      <c r="C17" s="49"/>
      <c r="D17" s="50"/>
      <c r="E17" s="3" t="s">
        <v>8</v>
      </c>
      <c r="F17" s="3" t="s">
        <v>8</v>
      </c>
      <c r="G17" s="3" t="s">
        <v>8</v>
      </c>
      <c r="H17" s="3" t="s">
        <v>8</v>
      </c>
      <c r="Q17" s="5"/>
    </row>
    <row r="18" spans="1:17" s="4" customFormat="1" ht="30" hidden="1" customHeight="1" x14ac:dyDescent="0.2">
      <c r="A18" s="2" t="s">
        <v>5</v>
      </c>
      <c r="B18" s="51" t="s">
        <v>16</v>
      </c>
      <c r="C18" s="52"/>
      <c r="D18" s="53"/>
      <c r="E18" s="3" t="s">
        <v>8</v>
      </c>
      <c r="F18" s="3" t="s">
        <v>8</v>
      </c>
      <c r="G18" s="3" t="s">
        <v>8</v>
      </c>
      <c r="H18" s="3" t="s">
        <v>8</v>
      </c>
      <c r="Q18" s="5"/>
    </row>
    <row r="19" spans="1:17" s="4" customFormat="1" ht="22.5" customHeight="1" x14ac:dyDescent="0.2">
      <c r="A19" s="2" t="s">
        <v>31</v>
      </c>
      <c r="B19" s="32">
        <v>24975000</v>
      </c>
      <c r="C19" s="32">
        <v>24956000</v>
      </c>
      <c r="D19" s="32">
        <v>24955000</v>
      </c>
      <c r="E19" s="33">
        <f>(B19+C19+D19)/3</f>
        <v>24962000</v>
      </c>
      <c r="F19" s="33">
        <f>E19</f>
        <v>24962000</v>
      </c>
      <c r="G19" s="3" t="s">
        <v>8</v>
      </c>
      <c r="H19" s="3" t="s">
        <v>8</v>
      </c>
      <c r="Q19" s="5"/>
    </row>
    <row r="20" spans="1:17" s="4" customFormat="1" ht="28.5" customHeight="1" x14ac:dyDescent="0.2">
      <c r="A20" s="21" t="s">
        <v>3</v>
      </c>
      <c r="B20" s="45" t="s">
        <v>25</v>
      </c>
      <c r="C20" s="46"/>
      <c r="D20" s="47"/>
      <c r="E20" s="22" t="s">
        <v>8</v>
      </c>
      <c r="F20" s="22" t="s">
        <v>8</v>
      </c>
      <c r="G20" s="22" t="s">
        <v>8</v>
      </c>
      <c r="H20" s="3" t="s">
        <v>8</v>
      </c>
      <c r="Q20" s="5"/>
    </row>
    <row r="21" spans="1:17" s="4" customFormat="1" ht="15.75" customHeight="1" x14ac:dyDescent="0.2">
      <c r="A21" s="2" t="s">
        <v>4</v>
      </c>
      <c r="B21" s="48">
        <v>1</v>
      </c>
      <c r="C21" s="49"/>
      <c r="D21" s="50"/>
      <c r="E21" s="3" t="s">
        <v>8</v>
      </c>
      <c r="F21" s="3" t="s">
        <v>8</v>
      </c>
      <c r="G21" s="3" t="s">
        <v>8</v>
      </c>
      <c r="H21" s="3" t="s">
        <v>8</v>
      </c>
      <c r="K21" s="4" t="s">
        <v>14</v>
      </c>
      <c r="Q21" s="5"/>
    </row>
    <row r="22" spans="1:17" s="4" customFormat="1" ht="30" hidden="1" customHeight="1" x14ac:dyDescent="0.2">
      <c r="A22" s="2" t="s">
        <v>5</v>
      </c>
      <c r="B22" s="51" t="s">
        <v>16</v>
      </c>
      <c r="C22" s="52"/>
      <c r="D22" s="53"/>
      <c r="E22" s="3" t="s">
        <v>8</v>
      </c>
      <c r="F22" s="3" t="s">
        <v>8</v>
      </c>
      <c r="G22" s="3" t="s">
        <v>8</v>
      </c>
      <c r="H22" s="3" t="s">
        <v>8</v>
      </c>
      <c r="Q22" s="5"/>
    </row>
    <row r="23" spans="1:17" s="4" customFormat="1" ht="22.5" customHeight="1" x14ac:dyDescent="0.2">
      <c r="A23" s="2" t="s">
        <v>31</v>
      </c>
      <c r="B23" s="32">
        <v>4995000</v>
      </c>
      <c r="C23" s="32">
        <v>4991200</v>
      </c>
      <c r="D23" s="32">
        <v>4991000</v>
      </c>
      <c r="E23" s="33">
        <f>(B23+C23+D23)/3</f>
        <v>4992400</v>
      </c>
      <c r="F23" s="33">
        <f>E23</f>
        <v>4992400</v>
      </c>
      <c r="G23" s="3" t="s">
        <v>8</v>
      </c>
      <c r="H23" s="3" t="s">
        <v>8</v>
      </c>
      <c r="Q23" s="5"/>
    </row>
    <row r="24" spans="1:17" s="4" customFormat="1" ht="33.75" customHeight="1" x14ac:dyDescent="0.2">
      <c r="A24" s="21" t="s">
        <v>3</v>
      </c>
      <c r="B24" s="45" t="s">
        <v>26</v>
      </c>
      <c r="C24" s="46"/>
      <c r="D24" s="47"/>
      <c r="E24" s="22" t="s">
        <v>8</v>
      </c>
      <c r="F24" s="22" t="s">
        <v>8</v>
      </c>
      <c r="G24" s="22" t="s">
        <v>8</v>
      </c>
      <c r="H24" s="3" t="s">
        <v>8</v>
      </c>
      <c r="Q24" s="5"/>
    </row>
    <row r="25" spans="1:17" s="4" customFormat="1" ht="24" customHeight="1" x14ac:dyDescent="0.2">
      <c r="A25" s="2" t="s">
        <v>4</v>
      </c>
      <c r="B25" s="48">
        <v>1</v>
      </c>
      <c r="C25" s="49"/>
      <c r="D25" s="50"/>
      <c r="E25" s="3" t="s">
        <v>8</v>
      </c>
      <c r="F25" s="3" t="s">
        <v>8</v>
      </c>
      <c r="G25" s="3" t="s">
        <v>8</v>
      </c>
      <c r="H25" s="3" t="s">
        <v>8</v>
      </c>
      <c r="K25" s="4" t="s">
        <v>14</v>
      </c>
      <c r="Q25" s="5"/>
    </row>
    <row r="26" spans="1:17" s="4" customFormat="1" ht="30" hidden="1" customHeight="1" x14ac:dyDescent="0.2">
      <c r="A26" s="2" t="s">
        <v>5</v>
      </c>
      <c r="B26" s="51" t="s">
        <v>16</v>
      </c>
      <c r="C26" s="52"/>
      <c r="D26" s="53"/>
      <c r="E26" s="3" t="s">
        <v>8</v>
      </c>
      <c r="F26" s="3" t="s">
        <v>8</v>
      </c>
      <c r="G26" s="3" t="s">
        <v>8</v>
      </c>
      <c r="H26" s="3" t="s">
        <v>8</v>
      </c>
      <c r="Q26" s="5"/>
    </row>
    <row r="27" spans="1:17" s="4" customFormat="1" ht="22.5" customHeight="1" x14ac:dyDescent="0.2">
      <c r="A27" s="2" t="s">
        <v>31</v>
      </c>
      <c r="B27" s="32">
        <v>2497500</v>
      </c>
      <c r="C27" s="32">
        <v>2495600</v>
      </c>
      <c r="D27" s="32">
        <v>2495500</v>
      </c>
      <c r="E27" s="33">
        <f>(B27+C27+D27)/3</f>
        <v>2496200</v>
      </c>
      <c r="F27" s="33">
        <f>E27</f>
        <v>2496200</v>
      </c>
      <c r="G27" s="3" t="s">
        <v>8</v>
      </c>
      <c r="H27" s="3" t="s">
        <v>8</v>
      </c>
      <c r="Q27" s="5"/>
    </row>
    <row r="28" spans="1:17" s="27" customFormat="1" ht="41.25" customHeight="1" x14ac:dyDescent="0.2">
      <c r="A28" s="2" t="s">
        <v>28</v>
      </c>
      <c r="B28" s="34">
        <f>B30-B29</f>
        <v>40942622.950000003</v>
      </c>
      <c r="C28" s="34">
        <f>C30-C29</f>
        <v>40911475.409999996</v>
      </c>
      <c r="D28" s="34">
        <f>D30-D29</f>
        <v>40909836.07</v>
      </c>
      <c r="E28" s="17">
        <f>AVERAGE(B28:D28)</f>
        <v>40921311.476666667</v>
      </c>
      <c r="F28" s="17">
        <f>AVERAGE(B28:D28)</f>
        <v>40921311.476666667</v>
      </c>
      <c r="G28" s="35">
        <f>MAX(B28,C28,D28)/MIN(B28,C28,D28)-1</f>
        <v>8.0144246835645028E-4</v>
      </c>
      <c r="H28" s="36">
        <v>310</v>
      </c>
      <c r="Q28" s="28"/>
    </row>
    <row r="29" spans="1:17" s="27" customFormat="1" ht="51.75" customHeight="1" x14ac:dyDescent="0.2">
      <c r="A29" s="2" t="s">
        <v>29</v>
      </c>
      <c r="B29" s="37">
        <v>9007377.0500000007</v>
      </c>
      <c r="C29" s="38">
        <v>9000524.5899999999</v>
      </c>
      <c r="D29" s="37">
        <v>9000163.9299999997</v>
      </c>
      <c r="E29" s="39" t="s">
        <v>8</v>
      </c>
      <c r="F29" s="39" t="s">
        <v>8</v>
      </c>
      <c r="G29" s="35" t="s">
        <v>8</v>
      </c>
      <c r="H29" s="3" t="s">
        <v>8</v>
      </c>
      <c r="Q29" s="28"/>
    </row>
    <row r="30" spans="1:17" s="27" customFormat="1" ht="79.5" customHeight="1" x14ac:dyDescent="0.2">
      <c r="A30" s="2" t="s">
        <v>32</v>
      </c>
      <c r="B30" s="32">
        <f>B27+B23+B19+B15+B11</f>
        <v>49950000</v>
      </c>
      <c r="C30" s="32">
        <f>C27+C23+C19+C15+C11</f>
        <v>49912000</v>
      </c>
      <c r="D30" s="32">
        <f>D27+D23+D19+D15+D11</f>
        <v>49910000</v>
      </c>
      <c r="E30" s="17">
        <f>ROUND(AVERAGE(B30:D30),2)</f>
        <v>49924000</v>
      </c>
      <c r="F30" s="17">
        <f>E30</f>
        <v>49924000</v>
      </c>
      <c r="G30" s="35">
        <f>MAX(B30,C30,D30)/MIN(B30,C30,D30)-1</f>
        <v>8.0144259667402906E-4</v>
      </c>
      <c r="H30" s="8" t="s">
        <v>8</v>
      </c>
      <c r="J30" s="26"/>
      <c r="K30" s="26"/>
      <c r="L30" s="26"/>
      <c r="M30" s="26"/>
      <c r="N30" s="26"/>
      <c r="Q30" s="28"/>
    </row>
    <row r="31" spans="1:17" s="18" customFormat="1" ht="84" customHeight="1" x14ac:dyDescent="0.2">
      <c r="A31" s="15" t="s">
        <v>40</v>
      </c>
      <c r="B31" s="16" t="s">
        <v>8</v>
      </c>
      <c r="C31" s="16" t="s">
        <v>8</v>
      </c>
      <c r="D31" s="16" t="s">
        <v>8</v>
      </c>
      <c r="E31" s="17">
        <v>49923333.329999998</v>
      </c>
      <c r="F31" s="17">
        <v>49923333.329999998</v>
      </c>
      <c r="G31" s="16" t="s">
        <v>8</v>
      </c>
      <c r="H31" s="16" t="s">
        <v>8</v>
      </c>
      <c r="J31" s="19"/>
      <c r="K31" s="19"/>
      <c r="L31" s="19"/>
      <c r="M31" s="19"/>
      <c r="N31" s="19"/>
      <c r="Q31" s="20"/>
    </row>
    <row r="32" spans="1:17" s="27" customFormat="1" ht="48" customHeight="1" x14ac:dyDescent="0.2">
      <c r="A32" s="14" t="s">
        <v>41</v>
      </c>
      <c r="B32" s="8" t="s">
        <v>8</v>
      </c>
      <c r="C32" s="8" t="s">
        <v>8</v>
      </c>
      <c r="D32" s="8" t="s">
        <v>8</v>
      </c>
      <c r="E32" s="29">
        <f>E31*0.22/1.22</f>
        <v>9002568.3054098357</v>
      </c>
      <c r="F32" s="29">
        <f>F31*0.22/1.22</f>
        <v>9002568.3054098357</v>
      </c>
      <c r="G32" s="8" t="s">
        <v>8</v>
      </c>
      <c r="H32" s="8" t="s">
        <v>8</v>
      </c>
      <c r="I32" s="25"/>
      <c r="J32" s="26"/>
      <c r="K32" s="26"/>
      <c r="L32" s="26"/>
      <c r="M32" s="26"/>
      <c r="N32" s="26"/>
      <c r="Q32" s="28"/>
    </row>
    <row r="33" spans="1:17" s="18" customFormat="1" ht="30.75" customHeight="1" x14ac:dyDescent="0.2">
      <c r="A33" s="24" t="s">
        <v>27</v>
      </c>
      <c r="B33" s="16"/>
      <c r="C33" s="16"/>
      <c r="D33" s="16"/>
      <c r="E33" s="16"/>
      <c r="F33" s="30">
        <f>F31*1</f>
        <v>49923333.329999998</v>
      </c>
      <c r="G33" s="16"/>
      <c r="H33" s="16"/>
      <c r="J33" s="19"/>
      <c r="K33" s="19"/>
      <c r="L33" s="19"/>
      <c r="M33" s="19"/>
      <c r="N33" s="31"/>
      <c r="Q33" s="20"/>
    </row>
    <row r="34" spans="1:17" s="4" customFormat="1" ht="34.5" customHeight="1" x14ac:dyDescent="0.2">
      <c r="A34" s="13" t="s">
        <v>20</v>
      </c>
      <c r="B34" s="40" t="s">
        <v>35</v>
      </c>
      <c r="C34" s="40" t="s">
        <v>36</v>
      </c>
      <c r="D34" s="40" t="s">
        <v>39</v>
      </c>
      <c r="E34" s="8"/>
      <c r="F34" s="6"/>
      <c r="G34" s="8"/>
      <c r="H34" s="8"/>
      <c r="J34" s="9"/>
      <c r="K34" s="9"/>
      <c r="L34" s="9"/>
      <c r="M34" s="9"/>
      <c r="N34" s="12"/>
      <c r="Q34" s="5"/>
    </row>
    <row r="35" spans="1:17" s="4" customFormat="1" ht="28.5" hidden="1" customHeight="1" x14ac:dyDescent="0.2">
      <c r="A35" s="10"/>
      <c r="B35" s="8" t="s">
        <v>19</v>
      </c>
      <c r="C35" s="8" t="s">
        <v>18</v>
      </c>
      <c r="D35" s="8" t="s">
        <v>17</v>
      </c>
      <c r="E35" s="8"/>
      <c r="F35" s="6"/>
      <c r="G35" s="8"/>
      <c r="H35" s="8"/>
      <c r="J35" s="9"/>
      <c r="K35" s="9"/>
      <c r="L35" s="9"/>
      <c r="M35" s="9"/>
      <c r="N35" s="12"/>
      <c r="Q35" s="5"/>
    </row>
    <row r="36" spans="1:17" s="4" customFormat="1" ht="57" customHeight="1" x14ac:dyDescent="0.2">
      <c r="A36" s="44" t="s">
        <v>42</v>
      </c>
      <c r="B36" s="44"/>
      <c r="C36" s="44"/>
      <c r="D36" s="44"/>
      <c r="E36" s="44"/>
      <c r="F36" s="44"/>
      <c r="G36" s="44"/>
      <c r="H36" s="44"/>
    </row>
    <row r="37" spans="1:17" s="4" customFormat="1" ht="13.5" customHeight="1" x14ac:dyDescent="0.2">
      <c r="A37" s="23"/>
      <c r="B37" s="23"/>
      <c r="C37" s="23"/>
      <c r="D37" s="23"/>
      <c r="E37" s="23"/>
      <c r="F37" s="23"/>
      <c r="G37" s="23"/>
      <c r="H37" s="23"/>
    </row>
    <row r="38" spans="1:17" s="4" customFormat="1" ht="44.25" customHeight="1" x14ac:dyDescent="0.2">
      <c r="A38" s="41" t="s">
        <v>12</v>
      </c>
      <c r="B38" s="41"/>
      <c r="C38" s="41"/>
      <c r="D38" s="41"/>
      <c r="K38" s="11"/>
    </row>
    <row r="39" spans="1:17" s="4" customFormat="1" ht="18" customHeight="1" x14ac:dyDescent="0.2">
      <c r="A39" s="42" t="s">
        <v>13</v>
      </c>
      <c r="B39" s="42"/>
      <c r="C39" s="42"/>
      <c r="D39" s="43"/>
      <c r="E39" s="43"/>
      <c r="F39" s="43"/>
      <c r="G39" s="43"/>
      <c r="H39" s="43"/>
      <c r="I39" s="43"/>
      <c r="J39" s="43"/>
      <c r="K39" s="43"/>
      <c r="L39" s="43"/>
    </row>
    <row r="40" spans="1:17" s="4" customFormat="1" ht="41.25" customHeight="1" x14ac:dyDescent="0.2">
      <c r="A40" s="43"/>
      <c r="B40" s="43"/>
      <c r="C40" s="43"/>
      <c r="D40" s="43"/>
      <c r="E40" s="43"/>
      <c r="F40" s="43"/>
      <c r="G40" s="43"/>
      <c r="H40" s="43"/>
      <c r="I40" s="43"/>
      <c r="J40" s="43"/>
      <c r="K40" s="43"/>
      <c r="L40" s="43"/>
    </row>
    <row r="41" spans="1:17" s="4" customFormat="1" ht="17.25" customHeight="1" x14ac:dyDescent="0.2">
      <c r="F41" s="11"/>
      <c r="G41" s="11"/>
    </row>
    <row r="42" spans="1:17" s="4" customFormat="1" ht="14.25" customHeight="1" x14ac:dyDescent="0.2">
      <c r="F42" s="11"/>
      <c r="G42" s="11"/>
    </row>
  </sheetData>
  <mergeCells count="23">
    <mergeCell ref="B5:D5"/>
    <mergeCell ref="B10:D10"/>
    <mergeCell ref="B14:D14"/>
    <mergeCell ref="A1:H1"/>
    <mergeCell ref="A2:H2"/>
    <mergeCell ref="A3:H3"/>
    <mergeCell ref="B9:D9"/>
    <mergeCell ref="B8:D8"/>
    <mergeCell ref="A4:H4"/>
    <mergeCell ref="A38:D38"/>
    <mergeCell ref="A39:L40"/>
    <mergeCell ref="A36:H36"/>
    <mergeCell ref="B12:D12"/>
    <mergeCell ref="B16:D16"/>
    <mergeCell ref="B20:D20"/>
    <mergeCell ref="B24:D24"/>
    <mergeCell ref="B25:D25"/>
    <mergeCell ref="B21:D21"/>
    <mergeCell ref="B17:D17"/>
    <mergeCell ref="B13:D13"/>
    <mergeCell ref="B18:D18"/>
    <mergeCell ref="B26:D26"/>
    <mergeCell ref="B22:D22"/>
  </mergeCells>
  <phoneticPr fontId="4" type="noConversion"/>
  <pageMargins left="0.59055118110236215" right="0.39370078740157483" top="0.39370078740157483" bottom="0.39370078740157483" header="0" footer="0"/>
  <pageSetup paperSize="9" scale="38" firstPageNumber="0" orientation="portrait" useFirstPageNumber="1" errors="blank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НМЦК</vt:lpstr>
      <vt:lpstr>НМЦК!Область_печати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Амр Диаб</dc:creator>
  <cp:lastModifiedBy>Алимова Анна Евгеньевна</cp:lastModifiedBy>
  <cp:lastPrinted>2026-09-04T11:44:41Z</cp:lastPrinted>
  <dcterms:created xsi:type="dcterms:W3CDTF">2020-04-09T15:19:59Z</dcterms:created>
  <dcterms:modified xsi:type="dcterms:W3CDTF">2026-09-15T13:46:58Z</dcterms:modified>
</cp:coreProperties>
</file>