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R:\ServiceContract\223\2. Конкурентные\2026\ЦА\ИТ\ИТС\1С\Размещение\"/>
    </mc:Choice>
  </mc:AlternateContent>
  <bookViews>
    <workbookView xWindow="930" yWindow="0" windowWidth="20700" windowHeight="11760"/>
  </bookViews>
  <sheets>
    <sheet name="НМЦД" sheetId="1" r:id="rId1"/>
  </sheets>
  <definedNames>
    <definedName name="_xlnm.Print_Titles" localSheetId="0">НМЦД!$3:$5</definedName>
    <definedName name="_xlnm.Print_Area" localSheetId="0">НМЦД!$A$1:$M$8</definedName>
  </definedNames>
  <calcPr calcId="162913"/>
</workbook>
</file>

<file path=xl/calcChain.xml><?xml version="1.0" encoding="utf-8"?>
<calcChain xmlns="http://schemas.openxmlformats.org/spreadsheetml/2006/main">
  <c r="J6" i="1" l="1"/>
  <c r="M6" i="1" s="1"/>
  <c r="J7" i="1"/>
  <c r="M7" i="1" s="1"/>
  <c r="J8" i="1"/>
  <c r="M8" i="1" s="1"/>
  <c r="J9" i="1"/>
  <c r="M9" i="1" s="1"/>
  <c r="K8" i="1" l="1"/>
  <c r="L8" i="1" s="1"/>
  <c r="K7" i="1"/>
  <c r="L7" i="1" l="1"/>
  <c r="N1" i="1"/>
  <c r="K9" i="1" l="1"/>
  <c r="L9" i="1" l="1"/>
  <c r="K6" i="1"/>
  <c r="M5" i="1" l="1"/>
  <c r="L6" i="1"/>
  <c r="B2" i="1"/>
  <c r="A2" i="1" l="1"/>
</calcChain>
</file>

<file path=xl/sharedStrings.xml><?xml version="1.0" encoding="utf-8"?>
<sst xmlns="http://schemas.openxmlformats.org/spreadsheetml/2006/main" count="26" uniqueCount="22">
  <si>
    <t>№</t>
  </si>
  <si>
    <t>Ед. изм</t>
  </si>
  <si>
    <t>Коммерческие предложения, данные реестра контрактов (руб./ед.изм.)</t>
  </si>
  <si>
    <t>Среднее квадратичное отклонение</t>
  </si>
  <si>
    <r>
      <t xml:space="preserve">Средняя арифметическая цена за единицу     </t>
    </r>
    <r>
      <rPr>
        <b/>
        <sz val="10"/>
        <color indexed="8"/>
        <rFont val="Times New Roman"/>
        <family val="1"/>
        <charset val="204"/>
      </rPr>
      <t xml:space="preserve"> </t>
    </r>
  </si>
  <si>
    <t>Наименование поставляемого товара, оказываемой услуги, выполняемой работы</t>
  </si>
  <si>
    <t>Количес-тво</t>
  </si>
  <si>
    <r>
      <t xml:space="preserve">Коэффициент вариации цен </t>
    </r>
    <r>
      <rPr>
        <b/>
        <i/>
        <sz val="10"/>
        <color indexed="8"/>
        <rFont val="Times New Roman"/>
        <family val="1"/>
        <charset val="204"/>
      </rPr>
      <t>V</t>
    </r>
    <r>
      <rPr>
        <b/>
        <sz val="10"/>
        <color indexed="8"/>
        <rFont val="Times New Roman"/>
        <family val="1"/>
        <charset val="204"/>
      </rPr>
      <t xml:space="preserve"> (%)
</t>
    </r>
    <r>
      <rPr>
        <b/>
        <i/>
        <sz val="10"/>
        <color indexed="8"/>
        <rFont val="Times New Roman"/>
        <family val="1"/>
        <charset val="204"/>
      </rPr>
      <t>(не должен превышать 33%)</t>
    </r>
  </si>
  <si>
    <t>В соответствии с техническим заданием</t>
  </si>
  <si>
    <t>Обоснование начальной (максимальной) цены договора (Н(М)ЦД)</t>
  </si>
  <si>
    <t>Однородность совокупности значений выявленных цен, используемых в расчете Н(М)ЦД</t>
  </si>
  <si>
    <t>Расчет Н(М)ЦД по формуле
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</si>
  <si>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В результате проведенного расчета Н(М)ЦД составила:</t>
  </si>
  <si>
    <t>Н(М)ЦД, определяемая методом сопоставимых рыночных цен 
(анализа рынка)</t>
  </si>
  <si>
    <t>Существенные условия исполнения договора</t>
  </si>
  <si>
    <t>Коммерческое предложение 
Поставщик №1</t>
  </si>
  <si>
    <t>Коммерческое предложение 
Поставщик №2</t>
  </si>
  <si>
    <t>Коммерческое предложение 
Поставщик №3</t>
  </si>
  <si>
    <t>усл. ед.</t>
  </si>
  <si>
    <t>1С:ИТС Бюджет ПРОФ (льготный) (12 месяцев)</t>
  </si>
  <si>
    <t>1С:ИТС Бюджет ПРОФ (льготный) для филиалов                (12 месяцев)</t>
  </si>
  <si>
    <t>1С:ИТС Бюджет ПРОФ (льготная) пользовательские лицензии (12 месяцев)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</si>
</sst>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theme="1"/>
      <name val="Calibri"/>
      <family val="2"/>
      <scheme val="minor"/>
    </font>
    <font>
      <b/>
      <i/>
      <sz val="10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  <scheme val="minor"/>
    </font>
    <font>
      <sz val="8"/>
      <color theme="0"/>
      <name val="Times New Roman"/>
      <family val="1"/>
      <charset val="204"/>
    </font>
    <font>
      <b/>
      <sz val="9"/>
      <color rgb="FF000099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b/>
      <sz val="8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0" fillId="0" borderId="0" xfId="0" applyFont="1" applyAlignment="1" applyProtection="1">
      <alignment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1" fillId="2" borderId="3" xfId="0" applyFont="1" applyFill="1" applyBorder="1" applyAlignment="1" applyProtection="1">
      <alignment horizontal="center" vertical="center" textRotation="90" wrapText="1"/>
    </xf>
    <xf numFmtId="0" fontId="1" fillId="2" borderId="3" xfId="0" applyFont="1" applyFill="1" applyBorder="1" applyAlignment="1" applyProtection="1">
      <alignment horizontal="center" vertical="top" wrapText="1"/>
    </xf>
    <xf numFmtId="0" fontId="2" fillId="2" borderId="3" xfId="0" applyFont="1" applyFill="1" applyBorder="1" applyAlignment="1" applyProtection="1">
      <alignment horizontal="center" vertical="top" wrapText="1"/>
    </xf>
    <xf numFmtId="0" fontId="4" fillId="3" borderId="2" xfId="0" applyFont="1" applyFill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" fillId="2" borderId="2" xfId="0" applyFont="1" applyFill="1" applyBorder="1" applyAlignment="1" applyProtection="1">
      <alignment horizontal="center" vertical="center" wrapText="1"/>
    </xf>
    <xf numFmtId="3" fontId="1" fillId="0" borderId="2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 applyProtection="1">
      <alignment vertical="center"/>
    </xf>
    <xf numFmtId="4" fontId="3" fillId="0" borderId="2" xfId="0" applyNumberFormat="1" applyFont="1" applyBorder="1" applyAlignment="1" applyProtection="1">
      <alignment vertical="center" wrapText="1"/>
      <protection locked="0"/>
    </xf>
    <xf numFmtId="4" fontId="2" fillId="0" borderId="2" xfId="0" applyNumberFormat="1" applyFont="1" applyBorder="1" applyAlignment="1" applyProtection="1">
      <alignment vertical="center" wrapText="1"/>
    </xf>
    <xf numFmtId="4" fontId="2" fillId="0" borderId="2" xfId="0" applyNumberFormat="1" applyFont="1" applyBorder="1" applyAlignment="1" applyProtection="1">
      <alignment vertical="center"/>
    </xf>
    <xf numFmtId="4" fontId="5" fillId="3" borderId="2" xfId="0" applyNumberFormat="1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Fill="1" applyAlignment="1" applyProtection="1">
      <alignment vertical="center"/>
    </xf>
    <xf numFmtId="0" fontId="11" fillId="0" borderId="0" xfId="0" applyFont="1" applyFill="1" applyAlignment="1" applyProtection="1">
      <alignment vertical="center"/>
    </xf>
    <xf numFmtId="0" fontId="12" fillId="0" borderId="0" xfId="0" applyFont="1" applyFill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0" fillId="0" borderId="0" xfId="0" applyFill="1" applyAlignment="1" applyProtection="1">
      <alignment vertical="center"/>
    </xf>
    <xf numFmtId="0" fontId="0" fillId="0" borderId="0" xfId="0" applyFill="1" applyProtection="1"/>
    <xf numFmtId="0" fontId="0" fillId="0" borderId="0" xfId="0" applyFont="1" applyFill="1" applyAlignment="1" applyProtection="1">
      <alignment vertical="center"/>
    </xf>
    <xf numFmtId="0" fontId="14" fillId="0" borderId="0" xfId="0" applyFont="1" applyFill="1" applyAlignment="1" applyProtection="1">
      <alignment horizontal="right"/>
    </xf>
    <xf numFmtId="4" fontId="0" fillId="0" borderId="0" xfId="0" applyNumberFormat="1" applyFill="1" applyAlignment="1" applyProtection="1">
      <alignment vertical="center"/>
    </xf>
    <xf numFmtId="4" fontId="0" fillId="0" borderId="0" xfId="0" applyNumberFormat="1" applyFont="1" applyFill="1" applyAlignment="1" applyProtection="1">
      <alignment vertical="center"/>
    </xf>
    <xf numFmtId="4" fontId="1" fillId="4" borderId="2" xfId="0" applyNumberFormat="1" applyFont="1" applyFill="1" applyBorder="1" applyAlignment="1" applyProtection="1">
      <alignment vertical="center" wrapText="1"/>
    </xf>
    <xf numFmtId="0" fontId="15" fillId="0" borderId="0" xfId="0" applyFont="1" applyFill="1" applyAlignment="1" applyProtection="1"/>
    <xf numFmtId="0" fontId="16" fillId="0" borderId="0" xfId="0" applyFont="1" applyFill="1" applyBorder="1" applyAlignment="1" applyProtection="1">
      <alignment horizontal="right" vertical="center" wrapText="1"/>
    </xf>
    <xf numFmtId="0" fontId="5" fillId="3" borderId="2" xfId="0" applyFont="1" applyFill="1" applyBorder="1" applyAlignment="1" applyProtection="1">
      <alignment horizontal="right" vertical="center"/>
    </xf>
    <xf numFmtId="0" fontId="6" fillId="2" borderId="2" xfId="0" applyFont="1" applyFill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2" fontId="1" fillId="2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CFFCC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r:id="rId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26277</xdr:colOff>
      <xdr:row>3</xdr:row>
      <xdr:rowOff>530058</xdr:rowOff>
    </xdr:from>
    <xdr:to>
      <xdr:col>10</xdr:col>
      <xdr:colOff>1005052</xdr:colOff>
      <xdr:row>3</xdr:row>
      <xdr:rowOff>898775</xdr:rowOff>
    </xdr:to>
    <xdr:pic>
      <xdr:nvPicPr>
        <xdr:cNvPr id="7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4560" y="1557101"/>
          <a:ext cx="978775" cy="3687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140834</xdr:colOff>
      <xdr:row>3</xdr:row>
      <xdr:rowOff>894429</xdr:rowOff>
    </xdr:from>
    <xdr:to>
      <xdr:col>11</xdr:col>
      <xdr:colOff>935106</xdr:colOff>
      <xdr:row>3</xdr:row>
      <xdr:rowOff>1212139</xdr:rowOff>
    </xdr:to>
    <xdr:pic>
      <xdr:nvPicPr>
        <xdr:cNvPr id="9" name="Рисунок 8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4859" y="1923129"/>
          <a:ext cx="794272" cy="3177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47625</xdr:colOff>
      <xdr:row>3</xdr:row>
      <xdr:rowOff>322273</xdr:rowOff>
    </xdr:from>
    <xdr:to>
      <xdr:col>12</xdr:col>
      <xdr:colOff>1495424</xdr:colOff>
      <xdr:row>3</xdr:row>
      <xdr:rowOff>664399</xdr:rowOff>
    </xdr:to>
    <xdr:pic>
      <xdr:nvPicPr>
        <xdr:cNvPr id="10" name="Рисунок 9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22542" y="1359440"/>
          <a:ext cx="1447799" cy="342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420415</xdr:colOff>
      <xdr:row>3</xdr:row>
      <xdr:rowOff>510943</xdr:rowOff>
    </xdr:from>
    <xdr:to>
      <xdr:col>9</xdr:col>
      <xdr:colOff>591208</xdr:colOff>
      <xdr:row>3</xdr:row>
      <xdr:rowOff>681736</xdr:rowOff>
    </xdr:to>
    <xdr:pic>
      <xdr:nvPicPr>
        <xdr:cNvPr id="11" name="Рисунок 10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3372" y="1537986"/>
          <a:ext cx="170793" cy="1707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326475</xdr:colOff>
      <xdr:row>3</xdr:row>
      <xdr:rowOff>1655010</xdr:rowOff>
    </xdr:from>
    <xdr:to>
      <xdr:col>12</xdr:col>
      <xdr:colOff>460243</xdr:colOff>
      <xdr:row>4</xdr:row>
      <xdr:rowOff>338</xdr:rowOff>
    </xdr:to>
    <xdr:pic>
      <xdr:nvPicPr>
        <xdr:cNvPr id="12" name="Рисунок 11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4425" y="2683710"/>
          <a:ext cx="133768" cy="1868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2</xdr:row>
          <xdr:rowOff>247650</xdr:rowOff>
        </xdr:from>
        <xdr:to>
          <xdr:col>1</xdr:col>
          <xdr:colOff>1695450</xdr:colOff>
          <xdr:row>2</xdr:row>
          <xdr:rowOff>619125</xdr:rowOff>
        </xdr:to>
        <xdr:sp macro="" textlink="">
          <xdr:nvSpPr>
            <xdr:cNvPr id="1043" name="CommandButton6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fitToPage="1"/>
  </sheetPr>
  <dimension ref="A1:U9"/>
  <sheetViews>
    <sheetView tabSelected="1" zoomScale="90" zoomScaleNormal="90" workbookViewId="0">
      <pane ySplit="5" topLeftCell="A6" activePane="bottomLeft" state="frozen"/>
      <selection pane="bottomLeft" activeCell="M5" sqref="M5"/>
    </sheetView>
  </sheetViews>
  <sheetFormatPr defaultColWidth="9.140625" defaultRowHeight="15" x14ac:dyDescent="0.25"/>
  <cols>
    <col min="1" max="1" width="4.42578125" style="5" customWidth="1"/>
    <col min="2" max="2" width="28.42578125" style="5" customWidth="1"/>
    <col min="3" max="3" width="21" style="5" customWidth="1"/>
    <col min="4" max="4" width="10.7109375" style="5" customWidth="1"/>
    <col min="5" max="5" width="8.7109375" style="5" customWidth="1"/>
    <col min="6" max="8" width="14.7109375" style="5" customWidth="1"/>
    <col min="9" max="9" width="4.7109375" style="5" hidden="1" customWidth="1"/>
    <col min="10" max="11" width="15.7109375" style="5" customWidth="1"/>
    <col min="12" max="12" width="15.5703125" style="5" customWidth="1"/>
    <col min="13" max="13" width="23.28515625" style="5" customWidth="1"/>
    <col min="14" max="14" width="11.140625" style="25" customWidth="1"/>
    <col min="15" max="21" width="9.140625" style="25"/>
    <col min="22" max="16384" width="9.140625" style="5"/>
  </cols>
  <sheetData>
    <row r="1" spans="1:21" s="1" customFormat="1" ht="18.75" x14ac:dyDescent="0.2">
      <c r="A1" s="35" t="s">
        <v>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28" t="str">
        <f>MyVersion()</f>
        <v>v. 2021.1.1</v>
      </c>
      <c r="O1" s="32"/>
      <c r="P1" s="22"/>
      <c r="Q1" s="21"/>
      <c r="R1" s="21"/>
      <c r="S1" s="21"/>
      <c r="T1" s="21"/>
      <c r="U1" s="21"/>
    </row>
    <row r="2" spans="1:21" s="4" customFormat="1" ht="11.25" x14ac:dyDescent="0.25">
      <c r="A2" s="13">
        <f>ROW(A9)</f>
        <v>9</v>
      </c>
      <c r="B2" s="13">
        <f>COLUMN(M5)</f>
        <v>13</v>
      </c>
      <c r="C2" s="33">
        <v>2</v>
      </c>
      <c r="D2" s="3"/>
      <c r="E2" s="3"/>
      <c r="F2" s="2"/>
      <c r="G2" s="2"/>
      <c r="H2" s="2"/>
      <c r="I2" s="2"/>
      <c r="J2" s="2"/>
      <c r="K2" s="2"/>
      <c r="L2" s="2"/>
      <c r="M2" s="2"/>
      <c r="N2" s="23"/>
      <c r="O2" s="23"/>
      <c r="P2" s="23"/>
      <c r="Q2" s="24"/>
      <c r="R2" s="24"/>
      <c r="S2" s="24"/>
      <c r="T2" s="24"/>
      <c r="U2" s="24"/>
    </row>
    <row r="3" spans="1:21" ht="51" x14ac:dyDescent="0.25">
      <c r="A3" s="36" t="s">
        <v>0</v>
      </c>
      <c r="B3" s="36" t="s">
        <v>5</v>
      </c>
      <c r="C3" s="37" t="s">
        <v>14</v>
      </c>
      <c r="D3" s="37" t="s">
        <v>1</v>
      </c>
      <c r="E3" s="37" t="s">
        <v>6</v>
      </c>
      <c r="F3" s="39" t="s">
        <v>2</v>
      </c>
      <c r="G3" s="40"/>
      <c r="H3" s="40"/>
      <c r="I3" s="40"/>
      <c r="J3" s="41" t="s">
        <v>10</v>
      </c>
      <c r="K3" s="41"/>
      <c r="L3" s="41"/>
      <c r="M3" s="11" t="s">
        <v>13</v>
      </c>
    </row>
    <row r="4" spans="1:21" ht="145.5" customHeight="1" x14ac:dyDescent="0.25">
      <c r="A4" s="37"/>
      <c r="B4" s="37"/>
      <c r="C4" s="38"/>
      <c r="D4" s="38"/>
      <c r="E4" s="38"/>
      <c r="F4" s="6" t="s">
        <v>15</v>
      </c>
      <c r="G4" s="6" t="s">
        <v>16</v>
      </c>
      <c r="H4" s="6" t="s">
        <v>17</v>
      </c>
      <c r="I4" s="6"/>
      <c r="J4" s="7" t="s">
        <v>4</v>
      </c>
      <c r="K4" s="7" t="s">
        <v>3</v>
      </c>
      <c r="L4" s="7" t="s">
        <v>7</v>
      </c>
      <c r="M4" s="8" t="s">
        <v>11</v>
      </c>
      <c r="N4" s="26"/>
      <c r="O4" s="26"/>
    </row>
    <row r="5" spans="1:21" s="10" customFormat="1" x14ac:dyDescent="0.25">
      <c r="A5" s="9"/>
      <c r="B5" s="34" t="s">
        <v>12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17">
        <f>SUM(M6:M9)</f>
        <v>1333147.5</v>
      </c>
      <c r="N5" s="30"/>
      <c r="O5" s="27"/>
      <c r="P5" s="27"/>
      <c r="Q5" s="27"/>
      <c r="R5" s="27"/>
      <c r="S5" s="27"/>
      <c r="T5" s="27"/>
      <c r="U5" s="27"/>
    </row>
    <row r="6" spans="1:21" ht="25.5" x14ac:dyDescent="0.25">
      <c r="A6" s="12">
        <v>1</v>
      </c>
      <c r="B6" s="18" t="s">
        <v>19</v>
      </c>
      <c r="C6" s="20" t="s">
        <v>8</v>
      </c>
      <c r="D6" s="19" t="s">
        <v>18</v>
      </c>
      <c r="E6" s="14">
        <v>1</v>
      </c>
      <c r="F6" s="14">
        <v>50232</v>
      </c>
      <c r="G6" s="14">
        <v>50232</v>
      </c>
      <c r="H6" s="14">
        <v>50232</v>
      </c>
      <c r="I6" s="14">
        <v>50232</v>
      </c>
      <c r="J6" s="15">
        <f>IFERROR(ROUND(AVERAGE($F6:I6),2),"")</f>
        <v>50232</v>
      </c>
      <c r="K6" s="16">
        <f>IFERROR(STDEV($F6:I6),"")</f>
        <v>0</v>
      </c>
      <c r="L6" s="16">
        <f t="shared" ref="L6" si="0">IF(J6&lt;&gt;"", K6/J6*100,"")</f>
        <v>0</v>
      </c>
      <c r="M6" s="31">
        <f t="shared" ref="M6:M9" si="1">IFERROR(ROUND(J6*$E6,2),"")</f>
        <v>50232</v>
      </c>
      <c r="N6" s="29"/>
    </row>
    <row r="7" spans="1:21" ht="38.25" x14ac:dyDescent="0.25">
      <c r="A7" s="12">
        <v>2</v>
      </c>
      <c r="B7" s="18" t="s">
        <v>20</v>
      </c>
      <c r="C7" s="20" t="s">
        <v>8</v>
      </c>
      <c r="D7" s="19" t="s">
        <v>18</v>
      </c>
      <c r="E7" s="14">
        <v>36</v>
      </c>
      <c r="F7" s="14">
        <v>11844</v>
      </c>
      <c r="G7" s="14">
        <v>11844</v>
      </c>
      <c r="H7" s="14">
        <v>11844</v>
      </c>
      <c r="I7" s="14">
        <v>11844</v>
      </c>
      <c r="J7" s="15">
        <f>IFERROR(ROUND(AVERAGE($F7:I7),2),"")</f>
        <v>11844</v>
      </c>
      <c r="K7" s="16">
        <f>IFERROR(STDEV($F7:I7),"")</f>
        <v>0</v>
      </c>
      <c r="L7" s="16">
        <f t="shared" ref="L7:L8" si="2">IF(J7&lt;&gt;"", K7/J7*100,"")</f>
        <v>0</v>
      </c>
      <c r="M7" s="31">
        <f t="shared" si="1"/>
        <v>426384</v>
      </c>
      <c r="N7" s="29"/>
    </row>
    <row r="8" spans="1:21" ht="38.25" x14ac:dyDescent="0.25">
      <c r="A8" s="12">
        <v>3</v>
      </c>
      <c r="B8" s="18" t="s">
        <v>21</v>
      </c>
      <c r="C8" s="20" t="s">
        <v>8</v>
      </c>
      <c r="D8" s="19" t="s">
        <v>18</v>
      </c>
      <c r="E8" s="14">
        <v>550</v>
      </c>
      <c r="F8" s="14">
        <v>1536</v>
      </c>
      <c r="G8" s="14">
        <v>1536</v>
      </c>
      <c r="H8" s="14">
        <v>1600</v>
      </c>
      <c r="I8" s="14"/>
      <c r="J8" s="15">
        <f>IFERROR(ROUND(AVERAGE($F8:I8),2),"")</f>
        <v>1557.33</v>
      </c>
      <c r="K8" s="16">
        <f>IFERROR(STDEV($F8:I8),"")</f>
        <v>36.950417228136054</v>
      </c>
      <c r="L8" s="16">
        <f t="shared" si="2"/>
        <v>2.3726774176401957</v>
      </c>
      <c r="M8" s="31">
        <f t="shared" si="1"/>
        <v>856531.5</v>
      </c>
      <c r="N8" s="29"/>
    </row>
    <row r="9" spans="1:21" hidden="1" x14ac:dyDescent="0.25">
      <c r="A9" s="12"/>
      <c r="B9" s="18"/>
      <c r="C9" s="20"/>
      <c r="D9" s="19"/>
      <c r="E9" s="14"/>
      <c r="F9" s="14"/>
      <c r="G9" s="14"/>
      <c r="H9" s="14"/>
      <c r="I9" s="14"/>
      <c r="J9" s="15" t="str">
        <f>IFERROR(ROUND(AVERAGE($F9:I9),2),"")</f>
        <v/>
      </c>
      <c r="K9" s="16" t="str">
        <f>IFERROR(STDEV($F9:I9),"")</f>
        <v/>
      </c>
      <c r="L9" s="16" t="str">
        <f t="shared" ref="L9" si="3">IF(J9&lt;&gt;"", K9/J9*100,"")</f>
        <v/>
      </c>
      <c r="M9" s="31" t="str">
        <f t="shared" si="1"/>
        <v/>
      </c>
    </row>
  </sheetData>
  <sheetProtection algorithmName="SHA-512" hashValue="3deXIoXgBhxIjslAlMduIOP7YOealMHVsT3JeWAqRIJ0VS4Cq0Je2/Z2ML83Su/uR7eRcz7XiWPA/EtTJICPtw==" saltValue="S0hRsnBcJvwDUW2L0LR/dg==" spinCount="100000" sheet="1" objects="1" scenarios="1"/>
  <mergeCells count="9">
    <mergeCell ref="B5:L5"/>
    <mergeCell ref="A1:M1"/>
    <mergeCell ref="A3:A4"/>
    <mergeCell ref="B3:B4"/>
    <mergeCell ref="C3:C4"/>
    <mergeCell ref="D3:D4"/>
    <mergeCell ref="E3:E4"/>
    <mergeCell ref="F3:I3"/>
    <mergeCell ref="J3:L3"/>
  </mergeCells>
  <dataValidations count="1">
    <dataValidation type="decimal" allowBlank="1" showErrorMessage="1" errorTitle="Внимание!" error="Это числовое поле. Разрешен ввод только цифр и запятой (,) в качестве десятичного разделителя." sqref="F6:I9">
      <formula1>0</formula1>
      <formula2>99999999999</formula2>
    </dataValidation>
  </dataValidations>
  <pageMargins left="0.39370078740157483" right="0.39370078740157483" top="0.39370078740157483" bottom="0.59055118110236227" header="0" footer="0.27559055118110237"/>
  <pageSetup paperSize="9" scale="74" orientation="landscape" r:id="rId1"/>
  <drawing r:id="rId2"/>
  <legacyDrawing r:id="rId3"/>
  <controls>
    <mc:AlternateContent xmlns:mc="http://schemas.openxmlformats.org/markup-compatibility/2006">
      <mc:Choice Requires="x14">
        <control shapeId="1043" r:id="rId4" name="CommandButton6">
          <controlPr print="0" autoLine="0" r:id="rId5">
            <anchor moveWithCells="1">
              <from>
                <xdr:col>1</xdr:col>
                <xdr:colOff>171450</xdr:colOff>
                <xdr:row>2</xdr:row>
                <xdr:rowOff>247650</xdr:rowOff>
              </from>
              <to>
                <xdr:col>1</xdr:col>
                <xdr:colOff>1695450</xdr:colOff>
                <xdr:row>2</xdr:row>
                <xdr:rowOff>619125</xdr:rowOff>
              </to>
            </anchor>
          </controlPr>
        </control>
      </mc:Choice>
      <mc:Fallback>
        <control shapeId="1043" r:id="rId4" name="CommandButton6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НМЦД</vt:lpstr>
      <vt:lpstr>НМЦД!Заголовки_для_печати</vt:lpstr>
      <vt:lpstr>НМЦД!Область_печати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НМЦК</dc:title>
  <dc:creator>valeev.rr@roslesinforg.ru</dc:creator>
  <cp:lastModifiedBy>Рождественская Елена Валерьевна</cp:lastModifiedBy>
  <cp:lastPrinted>2026-10-07T12:35:31Z</cp:lastPrinted>
  <dcterms:created xsi:type="dcterms:W3CDTF">2016-06-21T08:42:38Z</dcterms:created>
  <dcterms:modified xsi:type="dcterms:W3CDTF">2026-10-07T12:35:48Z</dcterms:modified>
</cp:coreProperties>
</file>