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 2026\ЗАКУПКИ\Закупочные Услуги\ЗД АСУ ТП\Корректир документы\"/>
    </mc:Choice>
  </mc:AlternateContent>
  <bookViews>
    <workbookView xWindow="0" yWindow="0" windowWidth="28800" windowHeight="11625"/>
  </bookViews>
  <sheets>
    <sheet name="расчет" sheetId="3" r:id="rId1"/>
  </sheets>
  <definedNames>
    <definedName name="_xlnm.Print_Area" localSheetId="0">расчет!$A$1:$K$49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18" i="3" l="1"/>
  <c r="K18" i="3" s="1"/>
  <c r="I18" i="3"/>
  <c r="I30" i="3" l="1"/>
  <c r="J30" i="3"/>
  <c r="K30" i="3"/>
  <c r="I29" i="3"/>
  <c r="J29" i="3"/>
  <c r="K29" i="3" s="1"/>
  <c r="J28" i="3"/>
  <c r="K28" i="3" s="1"/>
  <c r="I28" i="3"/>
  <c r="I27" i="3"/>
  <c r="J27" i="3"/>
  <c r="K27" i="3" s="1"/>
  <c r="I26" i="3"/>
  <c r="J26" i="3"/>
  <c r="K26" i="3" s="1"/>
  <c r="J25" i="3"/>
  <c r="K25" i="3" s="1"/>
  <c r="I25" i="3"/>
  <c r="K24" i="3"/>
  <c r="J24" i="3"/>
  <c r="I24" i="3"/>
  <c r="J23" i="3"/>
  <c r="K23" i="3" s="1"/>
  <c r="I23" i="3"/>
  <c r="J22" i="3"/>
  <c r="K22" i="3" s="1"/>
  <c r="I22" i="3"/>
  <c r="I21" i="3"/>
  <c r="J21" i="3"/>
  <c r="K21" i="3" s="1"/>
  <c r="J20" i="3"/>
  <c r="K20" i="3" s="1"/>
  <c r="I20" i="3"/>
  <c r="J19" i="3"/>
  <c r="K19" i="3" s="1"/>
  <c r="I19" i="3"/>
  <c r="J17" i="3"/>
  <c r="K17" i="3" s="1"/>
  <c r="I17" i="3"/>
  <c r="J16" i="3"/>
  <c r="K16" i="3" s="1"/>
  <c r="I16" i="3"/>
  <c r="I31" i="3" l="1"/>
  <c r="I15" i="3"/>
  <c r="J31" i="3" l="1"/>
  <c r="J15" i="3"/>
  <c r="K15" i="3" l="1"/>
  <c r="K31" i="3" l="1"/>
  <c r="K32" i="3" l="1"/>
</calcChain>
</file>

<file path=xl/sharedStrings.xml><?xml version="1.0" encoding="utf-8"?>
<sst xmlns="http://schemas.openxmlformats.org/spreadsheetml/2006/main" count="64" uniqueCount="51">
  <si>
    <t>Обоснование</t>
  </si>
  <si>
    <t>Исполнитель:</t>
  </si>
  <si>
    <t>Наименование потребности</t>
  </si>
  <si>
    <t>Исходные данные о потребности:</t>
  </si>
  <si>
    <t>Ед. изм</t>
  </si>
  <si>
    <t>Кол-во</t>
  </si>
  <si>
    <t>n - количество значений, используемых в расчете;</t>
  </si>
  <si>
    <t>Общая НМЦ договора установлена Заказчиком</t>
  </si>
  <si>
    <t>№ п/п</t>
  </si>
  <si>
    <t>начальной максимальной цены закупки методом сопоставимых цен</t>
  </si>
  <si>
    <t>Приложения:</t>
  </si>
  <si>
    <t>Предмет закупки</t>
  </si>
  <si>
    <t>Место поставки, выполнения работ или оказания услуг</t>
  </si>
  <si>
    <t>Предложения от потенциальных контрагентов (руб/ед. изм.), без НДС</t>
  </si>
  <si>
    <t xml:space="preserve">Средняя цена руб. за ед. изм. без НДС </t>
  </si>
  <si>
    <t>Расчет  стоимости согласно НМЦ по формуле,  руб. без НДС</t>
  </si>
  <si>
    <t>Цена в предыдущем отчетном периоде*, руб без НДС</t>
  </si>
  <si>
    <t>Предложение 1</t>
  </si>
  <si>
    <t>Предложение 2</t>
  </si>
  <si>
    <t>Предложение 3</t>
  </si>
  <si>
    <t>*- под ценой в предыдущем отчетном периоде понимается фактическая цена товара в договоре, заключенном с поставщиком не более года назад от даты подготовки НМЦ текущей закупки;
 - если отклонение между ценой прошлого периода и средней ценой, сформированной на основании трех предложений, выше 20%, то цена в предыдущем отчетном периоде не используется для формирования НМЦ и указывается справочно</t>
  </si>
  <si>
    <t>Приложение № 7</t>
  </si>
  <si>
    <t>документации о закупке</t>
  </si>
  <si>
    <t>1. Коммерческое предложение  контрагента № 248_1 от 03.08.2026 на 3 л.</t>
  </si>
  <si>
    <t>2. Коммерческое предложение  контрагента № б/н от10.08.2026 на 3 л.</t>
  </si>
  <si>
    <t>3. Коммерческое предложение контрагента № 294 от 11.08.2026 на 3 л.</t>
  </si>
  <si>
    <t>г. Барнаул</t>
  </si>
  <si>
    <t>ед</t>
  </si>
  <si>
    <t>Услуги по модернизации АСУ ТП</t>
  </si>
  <si>
    <t>Директор по капитальному строительству</t>
  </si>
  <si>
    <t>Дудкин А.И.</t>
  </si>
  <si>
    <t>Право использования программы для ЭВМ SCADA 4D. Клиент-серверная исполнительная система на 30 000 внешних точек ввода. - 1 шт.. Опция резервирования для исполнительной системы на 30 000 внешних точек ввода-вывода -1 шт. Лицензия на программу -2 шт.</t>
  </si>
  <si>
    <t>компл</t>
  </si>
  <si>
    <t>Право использования программы для ЭВМ SCADA 4D. Клиент-серверная исполнительная система на 10 000 внешних точек ввода, включающие различные протоколы, счетчики электроэнергии и тепла. - 1 шт. Опция резервирования для исполнительной системы на 10 000 внешних точек ввода-вывода (1 шт). Лицензия на программу -2 шт.</t>
  </si>
  <si>
    <t>шт</t>
  </si>
  <si>
    <t>усл. Ед</t>
  </si>
  <si>
    <t>АРМ оператора ЦДП и ОСРВ</t>
  </si>
  <si>
    <t>АРМ управления</t>
  </si>
  <si>
    <t>Сервер-1 основной ЦДП</t>
  </si>
  <si>
    <t>Сервер-2 резервный ЦДП</t>
  </si>
  <si>
    <t>Сервер-3 (Сервер БД) ЦДП</t>
  </si>
  <si>
    <t>Сервер-1.2 резервный ОСРВ</t>
  </si>
  <si>
    <t>Разработка  SCADA ЦДП</t>
  </si>
  <si>
    <t>Разработка  SCADA ОСРВ</t>
  </si>
  <si>
    <t>ПНР системы ЦДП</t>
  </si>
  <si>
    <t>ПНР системы ОСРВ</t>
  </si>
  <si>
    <t>Операционная система</t>
  </si>
  <si>
    <t>Ультразвуковые датчики, монтаж и ПНР</t>
  </si>
  <si>
    <t>Обеспечение информационной безопасности</t>
  </si>
  <si>
    <t>Дополнительные ПО для серверов и АРМ (лицензии на операционную систему специального назначения для 64-х разрядной платформы на базе процессорной, уровень защищенности "Усиленный" (Воронеж) для серверной и рабочей  станции- 2  шт;; Средства анализа защищенности)</t>
  </si>
  <si>
    <t xml:space="preserve"> ПО Kasperski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</si>
</sst>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₽_-;\-* #,##0.00\ _₽_-;_-* &quot;-&quot;??\ _₽_-;_-@_-"/>
    <numFmt numFmtId="165" formatCode="_-* #,##0.00_р_._-;\-* #,##0.00_р_._-;_-* &quot;-&quot;??_р_._-;_-@_-"/>
  </numFmts>
  <fonts count="9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"/>
      <family val="2"/>
      <charset val="204"/>
    </font>
    <font>
      <u/>
      <sz val="10"/>
      <color theme="11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u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/>
    <xf numFmtId="165" fontId="4" fillId="0" borderId="0" applyFont="0" applyFill="0" applyBorder="0" applyAlignment="0" applyProtection="0"/>
  </cellStyleXfs>
  <cellXfs count="58">
    <xf numFmtId="0" fontId="0" fillId="0" borderId="0" xfId="0"/>
    <xf numFmtId="0" fontId="4" fillId="0" borderId="0" xfId="0" applyFont="1" applyFill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left" wrapText="1"/>
    </xf>
    <xf numFmtId="0" fontId="4" fillId="0" borderId="1" xfId="0" applyFont="1" applyFill="1" applyBorder="1" applyAlignment="1">
      <alignment vertical="center"/>
    </xf>
    <xf numFmtId="165" fontId="4" fillId="0" borderId="0" xfId="32" applyFont="1" applyFill="1"/>
    <xf numFmtId="0" fontId="5" fillId="0" borderId="5" xfId="0" applyFont="1" applyFill="1" applyBorder="1" applyAlignment="1">
      <alignment horizontal="right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 vertical="center" wrapText="1"/>
    </xf>
    <xf numFmtId="4" fontId="5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vertical="top"/>
    </xf>
    <xf numFmtId="0" fontId="5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7" fillId="0" borderId="0" xfId="0" applyFont="1" applyFill="1"/>
    <xf numFmtId="0" fontId="7" fillId="0" borderId="0" xfId="0" applyFont="1" applyFill="1" applyBorder="1"/>
    <xf numFmtId="0" fontId="7" fillId="0" borderId="0" xfId="0" applyFont="1" applyFill="1" applyAlignment="1">
      <alignment horizontal="right"/>
    </xf>
    <xf numFmtId="0" fontId="7" fillId="0" borderId="8" xfId="0" applyFont="1" applyFill="1" applyBorder="1"/>
    <xf numFmtId="0" fontId="7" fillId="0" borderId="9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4" fontId="5" fillId="0" borderId="1" xfId="0" applyNumberFormat="1" applyFont="1" applyFill="1" applyBorder="1" applyAlignment="1">
      <alignment horizontal="right" vertical="center" wrapText="1"/>
    </xf>
    <xf numFmtId="0" fontId="6" fillId="0" borderId="0" xfId="0" applyFont="1" applyFill="1"/>
    <xf numFmtId="0" fontId="8" fillId="0" borderId="0" xfId="0" applyFont="1" applyFill="1" applyBorder="1"/>
    <xf numFmtId="164" fontId="4" fillId="0" borderId="0" xfId="0" applyNumberFormat="1" applyFont="1" applyFill="1" applyAlignment="1">
      <alignment vertical="top"/>
    </xf>
    <xf numFmtId="165" fontId="4" fillId="0" borderId="0" xfId="0" applyNumberFormat="1" applyFont="1" applyFill="1" applyAlignment="1">
      <alignment vertical="top"/>
    </xf>
    <xf numFmtId="3" fontId="4" fillId="0" borderId="1" xfId="0" applyNumberFormat="1" applyFont="1" applyFill="1" applyBorder="1" applyAlignment="1" applyProtection="1">
      <alignment horizontal="center" vertical="center" wrapText="1"/>
    </xf>
    <xf numFmtId="4" fontId="4" fillId="0" borderId="1" xfId="0" applyNumberFormat="1" applyFont="1" applyFill="1" applyBorder="1" applyAlignment="1" applyProtection="1">
      <alignment horizontal="right" vertical="center" wrapText="1"/>
    </xf>
    <xf numFmtId="165" fontId="4" fillId="0" borderId="0" xfId="0" applyNumberFormat="1" applyFont="1" applyFill="1" applyAlignment="1">
      <alignment horizontal="left"/>
    </xf>
    <xf numFmtId="164" fontId="4" fillId="0" borderId="0" xfId="0" applyNumberFormat="1" applyFont="1" applyFill="1"/>
    <xf numFmtId="165" fontId="4" fillId="0" borderId="0" xfId="0" applyNumberFormat="1" applyFont="1" applyFill="1"/>
    <xf numFmtId="0" fontId="4" fillId="0" borderId="0" xfId="0" applyFont="1" applyFill="1" applyAlignment="1">
      <alignment horizontal="right"/>
    </xf>
    <xf numFmtId="0" fontId="8" fillId="0" borderId="0" xfId="0" applyFont="1" applyFill="1" applyBorder="1" applyAlignment="1">
      <alignment horizontal="right"/>
    </xf>
    <xf numFmtId="14" fontId="7" fillId="0" borderId="0" xfId="0" applyNumberFormat="1" applyFont="1" applyFill="1" applyBorder="1"/>
    <xf numFmtId="0" fontId="4" fillId="2" borderId="0" xfId="0" applyFont="1" applyFill="1"/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65" fontId="4" fillId="2" borderId="2" xfId="32" applyNumberFormat="1" applyFont="1" applyFill="1" applyBorder="1" applyAlignment="1">
      <alignment horizontal="center" vertical="center" wrapText="1"/>
    </xf>
    <xf numFmtId="165" fontId="4" fillId="2" borderId="1" xfId="32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 wrapText="1"/>
    </xf>
    <xf numFmtId="0" fontId="5" fillId="0" borderId="2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wrapText="1"/>
    </xf>
    <xf numFmtId="0" fontId="4" fillId="0" borderId="5" xfId="0" applyFont="1" applyFill="1" applyBorder="1" applyAlignment="1">
      <alignment wrapText="1"/>
    </xf>
    <xf numFmtId="0" fontId="4" fillId="0" borderId="6" xfId="0" applyFont="1" applyFill="1" applyBorder="1" applyAlignment="1">
      <alignment wrapText="1"/>
    </xf>
    <xf numFmtId="0" fontId="4" fillId="0" borderId="0" xfId="0" applyFont="1" applyFill="1" applyAlignment="1">
      <alignment horizontal="center" wrapText="1"/>
    </xf>
    <xf numFmtId="0" fontId="4" fillId="0" borderId="8" xfId="0" applyFont="1" applyFill="1" applyBorder="1" applyAlignment="1">
      <alignment horizont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33">
    <cellStyle name="Гиперссылка" xfId="1" builtinId="8" hidden="1"/>
    <cellStyle name="Гиперссылка" xfId="3" builtinId="8" hidden="1"/>
    <cellStyle name="Гиперссылка" xfId="5" builtinId="8" hidden="1"/>
    <cellStyle name="Гиперссылка" xfId="7" builtinId="8" hidden="1"/>
    <cellStyle name="Гиперссылка" xfId="9" builtinId="8" hidden="1"/>
    <cellStyle name="Гиперссылка" xfId="11" builtinId="8" hidden="1"/>
    <cellStyle name="Гиперссылка" xfId="13" builtinId="8" hidden="1"/>
    <cellStyle name="Гиперссылка" xfId="15" builtinId="8" hidden="1"/>
    <cellStyle name="Гиперссылка" xfId="17" builtinId="8" hidden="1"/>
    <cellStyle name="Гиперссылка" xfId="19" builtinId="8" hidden="1"/>
    <cellStyle name="Гиперссылка" xfId="21" builtinId="8" hidden="1"/>
    <cellStyle name="Гиперссылка" xfId="23" builtinId="8" hidden="1"/>
    <cellStyle name="Гиперссылка" xfId="25" builtinId="8" hidden="1"/>
    <cellStyle name="Гиперссылка" xfId="27" builtinId="8" hidden="1"/>
    <cellStyle name="Гиперссылка" xfId="29" builtinId="8" hidden="1"/>
    <cellStyle name="Обычный" xfId="0" builtinId="0"/>
    <cellStyle name="Обычный 2" xfId="31"/>
    <cellStyle name="Открывавшаяся гиперссылка" xfId="2" builtinId="9" hidden="1"/>
    <cellStyle name="Открывавшаяся гиперссылка" xfId="4" builtinId="9" hidden="1"/>
    <cellStyle name="Открывавшаяся гиперссылка" xfId="6" builtinId="9" hidden="1"/>
    <cellStyle name="Открывавшаяся гиперссылка" xfId="8" builtinId="9" hidden="1"/>
    <cellStyle name="Открывавшаяся гиперссылка" xfId="10" builtinId="9" hidden="1"/>
    <cellStyle name="Открывавшаяся гиперссылка" xfId="12" builtinId="9" hidden="1"/>
    <cellStyle name="Открывавшаяся гиперссылка" xfId="14" builtinId="9" hidden="1"/>
    <cellStyle name="Открывавшаяся гиперссылка" xfId="16" builtinId="9" hidden="1"/>
    <cellStyle name="Открывавшаяся гиперссылка" xfId="18" builtinId="9" hidden="1"/>
    <cellStyle name="Открывавшаяся гиперссылка" xfId="20" builtinId="9" hidden="1"/>
    <cellStyle name="Открывавшаяся гиперссылка" xfId="22" builtinId="9" hidden="1"/>
    <cellStyle name="Открывавшаяся гиперссылка" xfId="24" builtinId="9" hidden="1"/>
    <cellStyle name="Открывавшаяся гиперссылка" xfId="26" builtinId="9" hidden="1"/>
    <cellStyle name="Открывавшаяся гиперссылка" xfId="28" builtinId="9" hidden="1"/>
    <cellStyle name="Открывавшаяся гиперссылка" xfId="30" builtinId="9" hidden="1"/>
    <cellStyle name="Финансовый" xfId="3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266700</xdr:colOff>
      <xdr:row>12</xdr:row>
      <xdr:rowOff>1400175</xdr:rowOff>
    </xdr:from>
    <xdr:to>
      <xdr:col>10</xdr:col>
      <xdr:colOff>419100</xdr:colOff>
      <xdr:row>12</xdr:row>
      <xdr:rowOff>1628775</xdr:rowOff>
    </xdr:to>
    <xdr:pic>
      <xdr:nvPicPr>
        <xdr:cNvPr id="6" name="Pictur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3810000"/>
          <a:ext cx="152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1"/>
  <sheetViews>
    <sheetView tabSelected="1" topLeftCell="A28" zoomScale="102" zoomScaleNormal="102" zoomScaleSheetLayoutView="120" zoomScalePageLayoutView="120" workbookViewId="0">
      <selection sqref="A1:K48"/>
    </sheetView>
  </sheetViews>
  <sheetFormatPr defaultColWidth="8.85546875" defaultRowHeight="12.75" x14ac:dyDescent="0.2"/>
  <cols>
    <col min="1" max="1" width="4.42578125" style="1" customWidth="1"/>
    <col min="2" max="2" width="36.28515625" style="1" customWidth="1"/>
    <col min="3" max="4" width="6.28515625" style="1" customWidth="1"/>
    <col min="5" max="8" width="18.5703125" style="1" customWidth="1"/>
    <col min="9" max="9" width="14.5703125" style="1" customWidth="1"/>
    <col min="10" max="10" width="14.42578125" style="1" customWidth="1"/>
    <col min="11" max="11" width="23.5703125" style="1" customWidth="1"/>
    <col min="12" max="12" width="15" style="1" bestFit="1" customWidth="1"/>
    <col min="13" max="13" width="12.7109375" style="1" customWidth="1"/>
    <col min="14" max="14" width="9.7109375" style="1" bestFit="1" customWidth="1"/>
    <col min="15" max="16384" width="8.85546875" style="1"/>
  </cols>
  <sheetData>
    <row r="1" spans="1:14" x14ac:dyDescent="0.2">
      <c r="J1" s="2"/>
      <c r="K1" s="32" t="s">
        <v>21</v>
      </c>
    </row>
    <row r="2" spans="1:14" x14ac:dyDescent="0.2">
      <c r="K2" s="32" t="s">
        <v>22</v>
      </c>
    </row>
    <row r="5" spans="1:14" ht="16.5" customHeight="1" x14ac:dyDescent="0.25">
      <c r="B5" s="42" t="s">
        <v>0</v>
      </c>
      <c r="C5" s="42"/>
      <c r="D5" s="42"/>
      <c r="E5" s="42"/>
      <c r="F5" s="42"/>
      <c r="G5" s="42"/>
      <c r="H5" s="42"/>
      <c r="I5" s="42"/>
      <c r="J5" s="42"/>
      <c r="K5" s="42"/>
    </row>
    <row r="6" spans="1:14" ht="20.25" customHeight="1" x14ac:dyDescent="0.25">
      <c r="B6" s="43" t="s">
        <v>9</v>
      </c>
      <c r="C6" s="43"/>
      <c r="D6" s="43"/>
      <c r="E6" s="43"/>
      <c r="F6" s="43"/>
      <c r="G6" s="43"/>
      <c r="H6" s="43"/>
      <c r="I6" s="43"/>
      <c r="J6" s="43"/>
      <c r="K6" s="43"/>
    </row>
    <row r="7" spans="1:14" ht="10.5" customHeight="1" x14ac:dyDescent="0.2">
      <c r="B7" s="3"/>
      <c r="C7" s="3"/>
      <c r="D7" s="3"/>
      <c r="E7" s="3"/>
      <c r="F7" s="3"/>
      <c r="G7" s="3"/>
      <c r="H7" s="3"/>
      <c r="I7" s="3"/>
      <c r="J7" s="35"/>
    </row>
    <row r="8" spans="1:14" ht="15.95" customHeight="1" x14ac:dyDescent="0.2">
      <c r="B8" s="4" t="s">
        <v>3</v>
      </c>
      <c r="C8" s="4"/>
      <c r="D8" s="4"/>
      <c r="E8" s="4"/>
      <c r="F8" s="3"/>
      <c r="G8" s="3"/>
      <c r="H8" s="3"/>
      <c r="I8" s="49"/>
      <c r="J8" s="49"/>
      <c r="K8" s="49"/>
    </row>
    <row r="9" spans="1:14" ht="15.95" customHeight="1" x14ac:dyDescent="0.2">
      <c r="B9" s="4"/>
      <c r="C9" s="4"/>
      <c r="D9" s="4"/>
      <c r="E9" s="4"/>
      <c r="F9" s="3"/>
      <c r="G9" s="3"/>
      <c r="H9" s="3"/>
      <c r="I9" s="50"/>
      <c r="J9" s="50"/>
      <c r="K9" s="50"/>
    </row>
    <row r="10" spans="1:14" ht="27" customHeight="1" x14ac:dyDescent="0.2">
      <c r="B10" s="15" t="s">
        <v>11</v>
      </c>
      <c r="C10" s="46" t="s">
        <v>28</v>
      </c>
      <c r="D10" s="47"/>
      <c r="E10" s="47"/>
      <c r="F10" s="47"/>
      <c r="G10" s="47"/>
      <c r="H10" s="47"/>
      <c r="I10" s="47"/>
      <c r="J10" s="47"/>
      <c r="K10" s="48"/>
    </row>
    <row r="11" spans="1:14" ht="27" customHeight="1" x14ac:dyDescent="0.2">
      <c r="B11" s="15" t="s">
        <v>12</v>
      </c>
      <c r="C11" s="46" t="s">
        <v>26</v>
      </c>
      <c r="D11" s="47"/>
      <c r="E11" s="47"/>
      <c r="F11" s="47"/>
      <c r="G11" s="47"/>
      <c r="H11" s="47"/>
      <c r="I11" s="47"/>
      <c r="J11" s="47"/>
      <c r="K11" s="48"/>
    </row>
    <row r="12" spans="1:14" ht="16.5" customHeight="1" x14ac:dyDescent="0.2"/>
    <row r="13" spans="1:14" ht="73.5" customHeight="1" x14ac:dyDescent="0.2">
      <c r="A13" s="41" t="s">
        <v>8</v>
      </c>
      <c r="B13" s="41" t="s">
        <v>2</v>
      </c>
      <c r="C13" s="52" t="s">
        <v>4</v>
      </c>
      <c r="D13" s="52" t="s">
        <v>5</v>
      </c>
      <c r="E13" s="52" t="s">
        <v>16</v>
      </c>
      <c r="F13" s="55" t="s">
        <v>13</v>
      </c>
      <c r="G13" s="56"/>
      <c r="H13" s="57"/>
      <c r="I13" s="52" t="s">
        <v>6</v>
      </c>
      <c r="J13" s="52" t="s">
        <v>14</v>
      </c>
      <c r="K13" s="52" t="s">
        <v>15</v>
      </c>
    </row>
    <row r="14" spans="1:14" ht="15.75" customHeight="1" x14ac:dyDescent="0.2">
      <c r="A14" s="41"/>
      <c r="B14" s="41"/>
      <c r="C14" s="53"/>
      <c r="D14" s="53"/>
      <c r="E14" s="53"/>
      <c r="F14" s="13" t="s">
        <v>17</v>
      </c>
      <c r="G14" s="13" t="s">
        <v>18</v>
      </c>
      <c r="H14" s="13" t="s">
        <v>19</v>
      </c>
      <c r="I14" s="53"/>
      <c r="J14" s="53"/>
      <c r="K14" s="53"/>
    </row>
    <row r="15" spans="1:14" ht="108" customHeight="1" x14ac:dyDescent="0.2">
      <c r="A15" s="14">
        <v>1</v>
      </c>
      <c r="B15" s="36" t="s">
        <v>31</v>
      </c>
      <c r="C15" s="37" t="s">
        <v>32</v>
      </c>
      <c r="D15" s="38">
        <v>1</v>
      </c>
      <c r="E15" s="39"/>
      <c r="F15" s="40">
        <v>3208270</v>
      </c>
      <c r="G15" s="40">
        <v>3794434</v>
      </c>
      <c r="H15" s="40">
        <v>4377000</v>
      </c>
      <c r="I15" s="27">
        <f>IF(AND(E15&gt;0,AVERAGEIF(F15:H15,"&gt;0",F15:H15)&gt;0.8*E15,AVERAGEIF(F15:H15,"&gt;0",F15:H15)&lt;1.2*E15),COUNT(E15:H15),COUNTIF(F15:H15,"&gt;0"))</f>
        <v>3</v>
      </c>
      <c r="J15" s="28">
        <f>ROUND(IF(AND(E15&gt;0,AVERAGEIF(F15:H15,"&gt;0",F15:H15)&gt;0.8*E15,AVERAGEIF(F15:H15,"&gt;0",F15:H15)&lt;1.2*E15),AVERAGE(AVERAGEIF(F15:H15,"&gt;0",F15:H15),E15),AVERAGEIF(F15:H15,"&gt;0",F15:H15)),2)</f>
        <v>3793234.67</v>
      </c>
      <c r="K15" s="28">
        <f>J15*D15</f>
        <v>3793234.67</v>
      </c>
      <c r="L15" s="6"/>
      <c r="M15" s="30"/>
      <c r="N15" s="31"/>
    </row>
    <row r="16" spans="1:14" ht="141" customHeight="1" x14ac:dyDescent="0.2">
      <c r="A16" s="14"/>
      <c r="B16" s="36" t="s">
        <v>33</v>
      </c>
      <c r="C16" s="37" t="s">
        <v>32</v>
      </c>
      <c r="D16" s="38">
        <v>1</v>
      </c>
      <c r="E16" s="39"/>
      <c r="F16" s="40">
        <v>2201445</v>
      </c>
      <c r="G16" s="40">
        <v>2740882</v>
      </c>
      <c r="H16" s="40">
        <v>3177000</v>
      </c>
      <c r="I16" s="27">
        <f>IF(AND(E16&gt;0,AVERAGEIF(F16:H16,"&gt;0",F16:H16)&gt;0.8*E16,AVERAGEIF(F16:H16,"&gt;0",F16:H16)&lt;1.2*E16),COUNT(E16:H16),COUNTIF(F16:H16,"&gt;0"))</f>
        <v>3</v>
      </c>
      <c r="J16" s="28">
        <f>ROUND(IF(AND(E16&gt;0,AVERAGEIF(F16:H16,"&gt;0",F16:H16)&gt;0.8*E16,AVERAGEIF(F16:H16,"&gt;0",F16:H16)&lt;1.2*E16),AVERAGE(AVERAGEIF(F16:H16,"&gt;0",F16:H16),E16),AVERAGEIF(F16:H16,"&gt;0",F16:H16)),2)</f>
        <v>2706442.33</v>
      </c>
      <c r="K16" s="28">
        <f>J16*D16</f>
        <v>2706442.33</v>
      </c>
      <c r="L16" s="6"/>
      <c r="M16" s="30"/>
      <c r="N16" s="31"/>
    </row>
    <row r="17" spans="1:14" ht="124.5" customHeight="1" x14ac:dyDescent="0.2">
      <c r="A17" s="14"/>
      <c r="B17" s="36" t="s">
        <v>49</v>
      </c>
      <c r="C17" s="37" t="s">
        <v>35</v>
      </c>
      <c r="D17" s="38">
        <v>1</v>
      </c>
      <c r="E17" s="39"/>
      <c r="F17" s="40">
        <v>1179986.25</v>
      </c>
      <c r="G17" s="40">
        <v>1388640</v>
      </c>
      <c r="H17" s="40">
        <v>1644000</v>
      </c>
      <c r="I17" s="27">
        <f>IF(AND(E17&gt;0,AVERAGEIF(F17:H17,"&gt;0",F17:H17)&gt;0.8*E17,AVERAGEIF(F17:H17,"&gt;0",F17:H17)&lt;1.2*E17),COUNT(E17:H17),COUNTIF(F17:H17,"&gt;0"))</f>
        <v>3</v>
      </c>
      <c r="J17" s="28">
        <f>ROUND(IF(AND(E17&gt;0,AVERAGEIF(F17:H17,"&gt;0",F17:H17)&gt;0.8*E17,AVERAGEIF(F17:H17,"&gt;0",F17:H17)&lt;1.2*E17),AVERAGE(AVERAGEIF(F17:H17,"&gt;0",F17:H17),E17),AVERAGEIF(F17:H17,"&gt;0",F17:H17)),2)</f>
        <v>1404208.75</v>
      </c>
      <c r="K17" s="28">
        <f>J17*D17</f>
        <v>1404208.75</v>
      </c>
      <c r="L17" s="6"/>
      <c r="M17" s="30"/>
      <c r="N17" s="31"/>
    </row>
    <row r="18" spans="1:14" ht="42" customHeight="1" x14ac:dyDescent="0.2">
      <c r="A18" s="14"/>
      <c r="B18" s="36" t="s">
        <v>50</v>
      </c>
      <c r="C18" s="37" t="s">
        <v>34</v>
      </c>
      <c r="D18" s="38">
        <v>21</v>
      </c>
      <c r="E18" s="39"/>
      <c r="F18" s="40">
        <v>7567</v>
      </c>
      <c r="G18" s="40">
        <v>12777</v>
      </c>
      <c r="H18" s="40">
        <v>15000</v>
      </c>
      <c r="I18" s="27">
        <f>IF(AND(E18&gt;0,AVERAGEIF(F18:H18,"&gt;0",F18:H18)&gt;0.8*E18,AVERAGEIF(F18:H18,"&gt;0",F18:H18)&lt;1.2*E18),COUNT(E18:H18),COUNTIF(F18:H18,"&gt;0"))</f>
        <v>3</v>
      </c>
      <c r="J18" s="28">
        <f>ROUND(IF(AND(E18&gt;0,AVERAGEIF(F18:H18,"&gt;0",F18:H18)&gt;0.8*E18,AVERAGEIF(F18:H18,"&gt;0",F18:H18)&lt;1.2*E18),AVERAGE(AVERAGEIF(F18:H18,"&gt;0",F18:H18),E18),AVERAGEIF(F18:H18,"&gt;0",F18:H18)),2)</f>
        <v>11781.33</v>
      </c>
      <c r="K18" s="28">
        <f>J18*D18</f>
        <v>247407.93</v>
      </c>
      <c r="L18" s="6"/>
      <c r="M18" s="30"/>
      <c r="N18" s="31"/>
    </row>
    <row r="19" spans="1:14" ht="48" customHeight="1" x14ac:dyDescent="0.2">
      <c r="A19" s="14"/>
      <c r="B19" s="36" t="s">
        <v>36</v>
      </c>
      <c r="C19" s="37" t="s">
        <v>32</v>
      </c>
      <c r="D19" s="38">
        <v>6</v>
      </c>
      <c r="E19" s="39"/>
      <c r="F19" s="40">
        <v>317622.95</v>
      </c>
      <c r="G19" s="40">
        <v>37346.720000000001</v>
      </c>
      <c r="H19" s="40">
        <v>45081.97</v>
      </c>
      <c r="I19" s="27">
        <f t="shared" ref="I19:I21" si="0">IF(AND(E19&gt;0,AVERAGEIF(F19:H19,"&gt;0",F19:H19)&gt;0.8*E19,AVERAGEIF(F19:H19,"&gt;0",F19:H19)&lt;1.2*E19),COUNT(E19:H19),COUNTIF(F19:H19,"&gt;0"))</f>
        <v>3</v>
      </c>
      <c r="J19" s="28">
        <f t="shared" ref="J19:J21" si="1">ROUND(IF(AND(E19&gt;0,AVERAGEIF(F19:H19,"&gt;0",F19:H19)&gt;0.8*E19,AVERAGEIF(F19:H19,"&gt;0",F19:H19)&lt;1.2*E19),AVERAGE(AVERAGEIF(F19:H19,"&gt;0",F19:H19),E19),AVERAGEIF(F19:H19,"&gt;0",F19:H19)),2)</f>
        <v>133350.54999999999</v>
      </c>
      <c r="K19" s="28">
        <f t="shared" ref="K19:K21" si="2">J19*D19</f>
        <v>800103.29999999993</v>
      </c>
      <c r="L19" s="6"/>
      <c r="M19" s="30"/>
      <c r="N19" s="31"/>
    </row>
    <row r="20" spans="1:14" ht="27" customHeight="1" x14ac:dyDescent="0.2">
      <c r="A20" s="14"/>
      <c r="B20" s="36" t="s">
        <v>37</v>
      </c>
      <c r="C20" s="37" t="s">
        <v>32</v>
      </c>
      <c r="D20" s="38">
        <v>1</v>
      </c>
      <c r="E20" s="39"/>
      <c r="F20" s="40">
        <v>195491.8</v>
      </c>
      <c r="G20" s="40">
        <v>37346.720000000001</v>
      </c>
      <c r="H20" s="40">
        <v>45081.97</v>
      </c>
      <c r="I20" s="27">
        <f t="shared" si="0"/>
        <v>3</v>
      </c>
      <c r="J20" s="28">
        <f t="shared" si="1"/>
        <v>92640.16</v>
      </c>
      <c r="K20" s="28">
        <f t="shared" si="2"/>
        <v>92640.16</v>
      </c>
      <c r="L20" s="6"/>
      <c r="M20" s="30"/>
      <c r="N20" s="31"/>
    </row>
    <row r="21" spans="1:14" ht="46.5" customHeight="1" x14ac:dyDescent="0.2">
      <c r="A21" s="14"/>
      <c r="B21" s="36" t="s">
        <v>38</v>
      </c>
      <c r="C21" s="37" t="s">
        <v>34</v>
      </c>
      <c r="D21" s="38">
        <v>1</v>
      </c>
      <c r="E21" s="39"/>
      <c r="F21" s="40">
        <v>3588680.33</v>
      </c>
      <c r="G21" s="40">
        <v>3181529.51</v>
      </c>
      <c r="H21" s="40">
        <v>3688524.59</v>
      </c>
      <c r="I21" s="27">
        <f t="shared" si="0"/>
        <v>3</v>
      </c>
      <c r="J21" s="28">
        <f t="shared" si="1"/>
        <v>3486244.81</v>
      </c>
      <c r="K21" s="28">
        <f t="shared" si="2"/>
        <v>3486244.81</v>
      </c>
      <c r="L21" s="6"/>
      <c r="M21" s="30"/>
      <c r="N21" s="31"/>
    </row>
    <row r="22" spans="1:14" ht="46.5" customHeight="1" x14ac:dyDescent="0.2">
      <c r="A22" s="14"/>
      <c r="B22" s="36" t="s">
        <v>39</v>
      </c>
      <c r="C22" s="37" t="s">
        <v>34</v>
      </c>
      <c r="D22" s="38">
        <v>1</v>
      </c>
      <c r="E22" s="39"/>
      <c r="F22" s="40">
        <v>2960575.41</v>
      </c>
      <c r="G22" s="40">
        <v>3181529.51</v>
      </c>
      <c r="H22" s="40">
        <v>3688524.59</v>
      </c>
      <c r="I22" s="27">
        <f t="shared" ref="I22:I27" si="3">IF(AND(E22&gt;0,AVERAGEIF(F22:H22,"&gt;0",F22:H22)&gt;0.8*E22,AVERAGEIF(F22:H22,"&gt;0",F22:H22)&lt;1.2*E22),COUNT(E22:H22),COUNTIF(F22:H22,"&gt;0"))</f>
        <v>3</v>
      </c>
      <c r="J22" s="28">
        <f t="shared" ref="J22:J27" si="4">ROUND(IF(AND(E22&gt;0,AVERAGEIF(F22:H22,"&gt;0",F22:H22)&gt;0.8*E22,AVERAGEIF(F22:H22,"&gt;0",F22:H22)&lt;1.2*E22),AVERAGE(AVERAGEIF(F22:H22,"&gt;0",F22:H22),E22),AVERAGEIF(F22:H22,"&gt;0",F22:H22)),2)</f>
        <v>3276876.5</v>
      </c>
      <c r="K22" s="28">
        <f t="shared" ref="K22:K27" si="5">J22*D22</f>
        <v>3276876.5</v>
      </c>
      <c r="L22" s="6"/>
      <c r="M22" s="30"/>
      <c r="N22" s="31"/>
    </row>
    <row r="23" spans="1:14" ht="46.5" customHeight="1" x14ac:dyDescent="0.2">
      <c r="A23" s="14"/>
      <c r="B23" s="36" t="s">
        <v>40</v>
      </c>
      <c r="C23" s="37" t="s">
        <v>34</v>
      </c>
      <c r="D23" s="38">
        <v>1</v>
      </c>
      <c r="E23" s="39"/>
      <c r="F23" s="40">
        <v>1747135.25</v>
      </c>
      <c r="G23" s="40">
        <v>3181529.51</v>
      </c>
      <c r="H23" s="40">
        <v>3688524.59</v>
      </c>
      <c r="I23" s="27">
        <f t="shared" si="3"/>
        <v>3</v>
      </c>
      <c r="J23" s="28">
        <f t="shared" si="4"/>
        <v>2872396.45</v>
      </c>
      <c r="K23" s="28">
        <f t="shared" si="5"/>
        <v>2872396.45</v>
      </c>
      <c r="L23" s="6"/>
      <c r="M23" s="30"/>
      <c r="N23" s="31"/>
    </row>
    <row r="24" spans="1:14" ht="46.5" customHeight="1" x14ac:dyDescent="0.2">
      <c r="A24" s="14"/>
      <c r="B24" s="36" t="s">
        <v>41</v>
      </c>
      <c r="C24" s="37" t="s">
        <v>34</v>
      </c>
      <c r="D24" s="38">
        <v>1</v>
      </c>
      <c r="E24" s="39"/>
      <c r="F24" s="40">
        <v>2112030.33</v>
      </c>
      <c r="G24" s="40">
        <v>3181529.51</v>
      </c>
      <c r="H24" s="40">
        <v>3688524.59</v>
      </c>
      <c r="I24" s="27">
        <f t="shared" si="3"/>
        <v>3</v>
      </c>
      <c r="J24" s="28">
        <f t="shared" si="4"/>
        <v>2994028.14</v>
      </c>
      <c r="K24" s="28">
        <f t="shared" si="5"/>
        <v>2994028.14</v>
      </c>
      <c r="L24" s="6"/>
      <c r="M24" s="30"/>
      <c r="N24" s="31"/>
    </row>
    <row r="25" spans="1:14" ht="46.5" customHeight="1" x14ac:dyDescent="0.2">
      <c r="A25" s="14"/>
      <c r="B25" s="36" t="s">
        <v>42</v>
      </c>
      <c r="C25" s="37" t="s">
        <v>34</v>
      </c>
      <c r="D25" s="38">
        <v>1</v>
      </c>
      <c r="E25" s="39"/>
      <c r="F25" s="40">
        <v>5430231.9699999997</v>
      </c>
      <c r="G25" s="40">
        <v>3420472.95</v>
      </c>
      <c r="H25" s="40">
        <v>3934426.23</v>
      </c>
      <c r="I25" s="27">
        <f t="shared" si="3"/>
        <v>3</v>
      </c>
      <c r="J25" s="28">
        <f t="shared" si="4"/>
        <v>4261710.38</v>
      </c>
      <c r="K25" s="28">
        <f t="shared" si="5"/>
        <v>4261710.38</v>
      </c>
      <c r="L25" s="6"/>
      <c r="M25" s="30"/>
      <c r="N25" s="31"/>
    </row>
    <row r="26" spans="1:14" ht="46.5" customHeight="1" x14ac:dyDescent="0.2">
      <c r="A26" s="14"/>
      <c r="B26" s="36" t="s">
        <v>43</v>
      </c>
      <c r="C26" s="37" t="s">
        <v>34</v>
      </c>
      <c r="D26" s="38">
        <v>1</v>
      </c>
      <c r="E26" s="39"/>
      <c r="F26" s="40">
        <v>760647.54</v>
      </c>
      <c r="G26" s="40">
        <v>3420472.95</v>
      </c>
      <c r="H26" s="40">
        <v>3934426.23</v>
      </c>
      <c r="I26" s="27">
        <f t="shared" si="3"/>
        <v>3</v>
      </c>
      <c r="J26" s="28">
        <f t="shared" si="4"/>
        <v>2705182.24</v>
      </c>
      <c r="K26" s="28">
        <f t="shared" si="5"/>
        <v>2705182.24</v>
      </c>
      <c r="L26" s="6"/>
      <c r="M26" s="30"/>
      <c r="N26" s="31"/>
    </row>
    <row r="27" spans="1:14" ht="46.5" customHeight="1" x14ac:dyDescent="0.2">
      <c r="A27" s="14"/>
      <c r="B27" s="36" t="s">
        <v>44</v>
      </c>
      <c r="C27" s="37" t="s">
        <v>27</v>
      </c>
      <c r="D27" s="38">
        <v>1</v>
      </c>
      <c r="E27" s="39"/>
      <c r="F27" s="40">
        <v>1097550</v>
      </c>
      <c r="G27" s="40">
        <v>936471.31</v>
      </c>
      <c r="H27" s="40">
        <v>1065573.77</v>
      </c>
      <c r="I27" s="27">
        <f t="shared" si="3"/>
        <v>3</v>
      </c>
      <c r="J27" s="28">
        <f t="shared" si="4"/>
        <v>1033198.36</v>
      </c>
      <c r="K27" s="28">
        <f t="shared" si="5"/>
        <v>1033198.36</v>
      </c>
      <c r="L27" s="6"/>
      <c r="M27" s="30"/>
      <c r="N27" s="31"/>
    </row>
    <row r="28" spans="1:14" ht="46.5" customHeight="1" x14ac:dyDescent="0.2">
      <c r="A28" s="14"/>
      <c r="B28" s="36" t="s">
        <v>45</v>
      </c>
      <c r="C28" s="37" t="s">
        <v>27</v>
      </c>
      <c r="D28" s="38">
        <v>1</v>
      </c>
      <c r="E28" s="39"/>
      <c r="F28" s="40">
        <v>409836.07</v>
      </c>
      <c r="G28" s="40">
        <v>936471.31</v>
      </c>
      <c r="H28" s="40">
        <v>1065573.77</v>
      </c>
      <c r="I28" s="27">
        <f t="shared" ref="I28:I30" si="6">IF(AND(E28&gt;0,AVERAGEIF(F28:H28,"&gt;0",F28:H28)&gt;0.8*E28,AVERAGEIF(F28:H28,"&gt;0",F28:H28)&lt;1.2*E28),COUNT(E28:H28),COUNTIF(F28:H28,"&gt;0"))</f>
        <v>3</v>
      </c>
      <c r="J28" s="28">
        <f t="shared" ref="J28:J30" si="7">ROUND(IF(AND(E28&gt;0,AVERAGEIF(F28:H28,"&gt;0",F28:H28)&gt;0.8*E28,AVERAGEIF(F28:H28,"&gt;0",F28:H28)&lt;1.2*E28),AVERAGE(AVERAGEIF(F28:H28,"&gt;0",F28:H28),E28),AVERAGEIF(F28:H28,"&gt;0",F28:H28)),2)</f>
        <v>803960.38</v>
      </c>
      <c r="K28" s="28">
        <f t="shared" ref="K28:K30" si="8">J28*D28</f>
        <v>803960.38</v>
      </c>
      <c r="L28" s="6"/>
      <c r="M28" s="30"/>
      <c r="N28" s="31"/>
    </row>
    <row r="29" spans="1:14" ht="46.5" customHeight="1" x14ac:dyDescent="0.2">
      <c r="A29" s="14"/>
      <c r="B29" s="36" t="s">
        <v>46</v>
      </c>
      <c r="C29" s="37" t="s">
        <v>27</v>
      </c>
      <c r="D29" s="38">
        <v>1</v>
      </c>
      <c r="E29" s="39"/>
      <c r="F29" s="40">
        <v>665348.36</v>
      </c>
      <c r="G29" s="40">
        <v>829886.89</v>
      </c>
      <c r="H29" s="40">
        <v>983606.56</v>
      </c>
      <c r="I29" s="27">
        <f t="shared" si="6"/>
        <v>3</v>
      </c>
      <c r="J29" s="28">
        <f t="shared" si="7"/>
        <v>826280.6</v>
      </c>
      <c r="K29" s="28">
        <f t="shared" si="8"/>
        <v>826280.6</v>
      </c>
      <c r="L29" s="6"/>
      <c r="M29" s="30"/>
      <c r="N29" s="31"/>
    </row>
    <row r="30" spans="1:14" ht="46.5" customHeight="1" x14ac:dyDescent="0.2">
      <c r="A30" s="14"/>
      <c r="B30" s="36" t="s">
        <v>47</v>
      </c>
      <c r="C30" s="37" t="s">
        <v>27</v>
      </c>
      <c r="D30" s="38">
        <v>1</v>
      </c>
      <c r="E30" s="39"/>
      <c r="F30" s="40">
        <v>1359081.15</v>
      </c>
      <c r="G30" s="40">
        <v>2365427.87</v>
      </c>
      <c r="H30" s="40">
        <v>1825409.84</v>
      </c>
      <c r="I30" s="27">
        <f t="shared" si="6"/>
        <v>3</v>
      </c>
      <c r="J30" s="28">
        <f t="shared" si="7"/>
        <v>1849972.95</v>
      </c>
      <c r="K30" s="28">
        <f t="shared" si="8"/>
        <v>1849972.95</v>
      </c>
      <c r="L30" s="6"/>
      <c r="M30" s="30"/>
      <c r="N30" s="31"/>
    </row>
    <row r="31" spans="1:14" ht="29.25" customHeight="1" x14ac:dyDescent="0.2">
      <c r="A31" s="14">
        <v>2</v>
      </c>
      <c r="B31" s="36" t="s">
        <v>48</v>
      </c>
      <c r="C31" s="37" t="s">
        <v>27</v>
      </c>
      <c r="D31" s="38">
        <v>1</v>
      </c>
      <c r="E31" s="39"/>
      <c r="F31" s="40">
        <v>4617148.9800000004</v>
      </c>
      <c r="G31" s="40">
        <v>7080033.6100000003</v>
      </c>
      <c r="H31" s="40">
        <v>8516393.4399999995</v>
      </c>
      <c r="I31" s="27">
        <f>IF(AND(E31&gt;0,AVERAGEIF(F31:H31,"&gt;0",F31:H31)&gt;0.8*E31,AVERAGEIF(F31:H31,"&gt;0",F31:H31)&lt;1.2*E31),COUNT(E31:H31),COUNTIF(F31:H31,"&gt;0"))</f>
        <v>3</v>
      </c>
      <c r="J31" s="28">
        <f>ROUND(IF(AND(E31&gt;0,AVERAGEIF(F31:H31,"&gt;0",F31:H31)&gt;0.8*E31,AVERAGEIF(F31:H31,"&gt;0",F31:H31)&lt;1.2*E31),AVERAGE(AVERAGEIF(F31:H31,"&gt;0",F31:H31),E31),AVERAGEIF(F31:H31,"&gt;0",F31:H31)),2)</f>
        <v>6737858.6799999997</v>
      </c>
      <c r="K31" s="28">
        <f>J31*D31</f>
        <v>6737858.6799999997</v>
      </c>
      <c r="L31" s="6"/>
    </row>
    <row r="32" spans="1:14" ht="24" customHeight="1" x14ac:dyDescent="0.2">
      <c r="A32" s="5"/>
      <c r="B32" s="44" t="s">
        <v>7</v>
      </c>
      <c r="C32" s="45"/>
      <c r="D32" s="45"/>
      <c r="E32" s="45"/>
      <c r="F32" s="45"/>
      <c r="G32" s="45"/>
      <c r="H32" s="7"/>
      <c r="I32" s="7"/>
      <c r="J32" s="8"/>
      <c r="K32" s="22">
        <f>SUM(K15:K31)</f>
        <v>39891746.630000003</v>
      </c>
    </row>
    <row r="33" spans="2:11" ht="13.5" customHeight="1" x14ac:dyDescent="0.2">
      <c r="B33" s="9"/>
      <c r="C33" s="9"/>
      <c r="D33" s="9"/>
      <c r="E33" s="9"/>
      <c r="F33" s="9"/>
      <c r="G33" s="9"/>
      <c r="H33" s="9"/>
      <c r="I33" s="9"/>
      <c r="J33" s="10"/>
    </row>
    <row r="34" spans="2:11" ht="57" customHeight="1" x14ac:dyDescent="0.2">
      <c r="B34" s="54" t="s">
        <v>20</v>
      </c>
      <c r="C34" s="54"/>
      <c r="D34" s="54"/>
      <c r="E34" s="54"/>
      <c r="F34" s="54"/>
      <c r="G34" s="54"/>
      <c r="H34" s="54"/>
      <c r="I34" s="54"/>
      <c r="J34" s="54"/>
      <c r="K34" s="54"/>
    </row>
    <row r="35" spans="2:11" ht="13.5" customHeight="1" x14ac:dyDescent="0.2">
      <c r="B35" s="51"/>
      <c r="C35" s="51"/>
      <c r="D35" s="51"/>
      <c r="E35" s="51"/>
      <c r="F35" s="51"/>
      <c r="G35" s="51"/>
      <c r="H35" s="51"/>
      <c r="I35" s="51"/>
      <c r="J35" s="51"/>
      <c r="K35" s="51"/>
    </row>
    <row r="36" spans="2:11" ht="13.5" customHeight="1" x14ac:dyDescent="0.2">
      <c r="B36" s="11"/>
      <c r="C36" s="11"/>
      <c r="D36" s="11"/>
      <c r="E36" s="11"/>
      <c r="F36" s="11"/>
      <c r="G36" s="29"/>
      <c r="H36" s="29"/>
      <c r="I36" s="11"/>
      <c r="J36" s="11"/>
      <c r="K36" s="11"/>
    </row>
    <row r="37" spans="2:11" s="12" customFormat="1" ht="13.5" customHeight="1" x14ac:dyDescent="0.2">
      <c r="B37" s="12" t="s">
        <v>10</v>
      </c>
      <c r="H37" s="26"/>
    </row>
    <row r="38" spans="2:11" s="12" customFormat="1" ht="13.5" customHeight="1" x14ac:dyDescent="0.2">
      <c r="H38" s="25"/>
      <c r="I38" s="25"/>
    </row>
    <row r="39" spans="2:11" s="12" customFormat="1" ht="20.25" customHeight="1" x14ac:dyDescent="0.2">
      <c r="B39" s="12" t="s">
        <v>23</v>
      </c>
    </row>
    <row r="40" spans="2:11" s="12" customFormat="1" ht="20.25" customHeight="1" x14ac:dyDescent="0.2">
      <c r="B40" s="12" t="s">
        <v>24</v>
      </c>
    </row>
    <row r="41" spans="2:11" s="12" customFormat="1" ht="20.25" customHeight="1" x14ac:dyDescent="0.2">
      <c r="B41" s="12" t="s">
        <v>25</v>
      </c>
    </row>
    <row r="42" spans="2:11" s="12" customFormat="1" ht="13.5" customHeight="1" x14ac:dyDescent="0.2"/>
    <row r="43" spans="2:11" s="12" customFormat="1" ht="13.5" customHeight="1" x14ac:dyDescent="0.2"/>
    <row r="44" spans="2:11" ht="13.5" customHeight="1" x14ac:dyDescent="0.2">
      <c r="F44" s="11"/>
    </row>
    <row r="45" spans="2:11" s="16" customFormat="1" ht="13.5" customHeight="1" x14ac:dyDescent="0.25">
      <c r="B45" s="23" t="s">
        <v>1</v>
      </c>
    </row>
    <row r="46" spans="2:11" s="16" customFormat="1" ht="13.5" customHeight="1" x14ac:dyDescent="0.2"/>
    <row r="47" spans="2:11" s="16" customFormat="1" ht="13.5" customHeight="1" x14ac:dyDescent="0.2">
      <c r="B47" s="34" t="s">
        <v>29</v>
      </c>
      <c r="C47" s="17"/>
      <c r="D47" s="17"/>
      <c r="E47" s="17"/>
      <c r="F47" s="19"/>
      <c r="H47" s="17" t="s">
        <v>30</v>
      </c>
      <c r="I47" s="33"/>
      <c r="J47" s="24"/>
      <c r="K47" s="18"/>
    </row>
    <row r="48" spans="2:11" s="16" customFormat="1" ht="13.5" customHeight="1" x14ac:dyDescent="0.2">
      <c r="B48" s="17"/>
      <c r="F48" s="20"/>
      <c r="H48" s="21"/>
      <c r="I48" s="21"/>
    </row>
    <row r="49" ht="13.5" customHeight="1" x14ac:dyDescent="0.2"/>
    <row r="50" ht="13.5" customHeight="1" x14ac:dyDescent="0.2"/>
    <row r="51" ht="13.5" customHeight="1" x14ac:dyDescent="0.2"/>
  </sheetData>
  <sheetProtection formatCells="0" formatColumns="0" formatRows="0" insertColumns="0" insertRows="0" insertHyperlinks="0" deleteColumns="0" deleteRows="0" sort="0" autoFilter="0" pivotTables="0"/>
  <protectedRanges>
    <protectedRange password="E491" sqref="A1:K11 A33:XFD51 A12:H32" name="Диапазон1"/>
  </protectedRanges>
  <mergeCells count="18">
    <mergeCell ref="B35:K35"/>
    <mergeCell ref="K13:K14"/>
    <mergeCell ref="B34:K34"/>
    <mergeCell ref="J13:J14"/>
    <mergeCell ref="C13:C14"/>
    <mergeCell ref="D13:D14"/>
    <mergeCell ref="B13:B14"/>
    <mergeCell ref="I13:I14"/>
    <mergeCell ref="F13:H13"/>
    <mergeCell ref="E13:E14"/>
    <mergeCell ref="A13:A14"/>
    <mergeCell ref="B5:K5"/>
    <mergeCell ref="B6:K6"/>
    <mergeCell ref="B32:G32"/>
    <mergeCell ref="C10:K10"/>
    <mergeCell ref="C11:K11"/>
    <mergeCell ref="I8:K8"/>
    <mergeCell ref="I9:K9"/>
  </mergeCells>
  <phoneticPr fontId="0" type="noConversion"/>
  <pageMargins left="0.62992125984251968" right="0.35433070866141736" top="0.59055118110236227" bottom="0.59055118110236227" header="0.51181102362204722" footer="0.51181102362204722"/>
  <pageSetup paperSize="9" scale="77" fitToHeight="0" orientation="landscape" r:id="rId1"/>
  <headerFooter alignWithMargins="0"/>
  <drawing r:id="rId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9BC358E5FA2AF4CB81ADC70F8E234B6" ma:contentTypeVersion="0" ma:contentTypeDescription="Создание документа." ma:contentTypeScope="" ma:versionID="cb0a900e3af5ebd38ce3398e1cfc349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2f955febea7e716b4e91cddba17110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AF8438D-BD55-4CDC-A9D4-DB739AB179CA}">
  <ds:schemaRefs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B23F552-34DC-4FD1-8AE9-124411810D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9D9892A-D098-4B5B-934A-9EA2C51783B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расчет</vt:lpstr>
      <vt:lpstr>расчет!Область_печати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Перевозчикова Екатерина Александровна</cp:lastModifiedBy>
  <cp:lastPrinted>2026-10-07T01:46:28Z</cp:lastPrinted>
  <dcterms:created xsi:type="dcterms:W3CDTF">1996-10-08T23:32:33Z</dcterms:created>
  <dcterms:modified xsi:type="dcterms:W3CDTF">2026-10-07T01:46:34Z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0x01010059BC358E5FA2AF4CB81ADC70F8E234B6</vt:lpwstr>
  </property>
</Properties>
</file>